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hart10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6460" windowHeight="12160"/>
  </bookViews>
  <sheets>
    <sheet name="FROM SPLIT TIMES" sheetId="1" r:id="rId1"/>
    <sheet name="From speed-time curves" sheetId="2" r:id="rId2"/>
  </sheets>
  <definedNames>
    <definedName name="solver_adj" localSheetId="1">'From speed-time curves'!$Q$1,'From speed-time curves'!$Q$6,'From speed-time curves'!$Q$7</definedName>
    <definedName name="solver_adj" localSheetId="0">'FROM SPLIT TIMES'!$A$3,'FROM SPLIT TIMES'!$A$5</definedName>
    <definedName name="solver_cvg" localSheetId="1">0.0001</definedName>
    <definedName name="solver_cvg" localSheetId="0">0.0001</definedName>
    <definedName name="solver_drv" localSheetId="1">1</definedName>
    <definedName name="solver_drv" localSheetId="0">1</definedName>
    <definedName name="solver_eng" localSheetId="1">1</definedName>
    <definedName name="solver_eng" localSheetId="0">1</definedName>
    <definedName name="solver_est" localSheetId="1">1</definedName>
    <definedName name="solver_est" localSheetId="0">1</definedName>
    <definedName name="solver_itr" localSheetId="1">2147483647</definedName>
    <definedName name="solver_itr" localSheetId="0">2147483647</definedName>
    <definedName name="solver_lin" localSheetId="1">2</definedName>
    <definedName name="solver_lin" localSheetId="0">2</definedName>
    <definedName name="solver_mip" localSheetId="1">2147483647</definedName>
    <definedName name="solver_mip" localSheetId="0">2147483647</definedName>
    <definedName name="solver_mni" localSheetId="1">30</definedName>
    <definedName name="solver_mni" localSheetId="0">30</definedName>
    <definedName name="solver_mrt" localSheetId="1">0.075</definedName>
    <definedName name="solver_mrt" localSheetId="0">0.075</definedName>
    <definedName name="solver_msl" localSheetId="1">2</definedName>
    <definedName name="solver_msl" localSheetId="0">2</definedName>
    <definedName name="solver_neg" localSheetId="1">2</definedName>
    <definedName name="solver_neg" localSheetId="0">2</definedName>
    <definedName name="solver_nod" localSheetId="1">2147483647</definedName>
    <definedName name="solver_nod" localSheetId="0">2147483647</definedName>
    <definedName name="solver_num" localSheetId="1">0</definedName>
    <definedName name="solver_num" localSheetId="0">0</definedName>
    <definedName name="solver_nwt" localSheetId="1">1</definedName>
    <definedName name="solver_nwt" localSheetId="0">1</definedName>
    <definedName name="solver_pre" localSheetId="1">0.000001</definedName>
    <definedName name="solver_pre" localSheetId="0">0.000001</definedName>
    <definedName name="solver_rbv" localSheetId="1">1</definedName>
    <definedName name="solver_rbv" localSheetId="0">1</definedName>
    <definedName name="solver_rlx" localSheetId="1">2</definedName>
    <definedName name="solver_rlx" localSheetId="0">2</definedName>
    <definedName name="solver_rsd" localSheetId="1">0</definedName>
    <definedName name="solver_rsd" localSheetId="0">0</definedName>
    <definedName name="solver_scl" localSheetId="1">1</definedName>
    <definedName name="solver_scl" localSheetId="0">1</definedName>
    <definedName name="solver_sho" localSheetId="1">2</definedName>
    <definedName name="solver_sho" localSheetId="0">2</definedName>
    <definedName name="solver_ssz" localSheetId="1">100</definedName>
    <definedName name="solver_ssz" localSheetId="0">100</definedName>
    <definedName name="solver_tim" localSheetId="1">2147483647</definedName>
    <definedName name="solver_tim" localSheetId="0">2147483647</definedName>
    <definedName name="solver_tol" localSheetId="1">0.01</definedName>
    <definedName name="solver_tol" localSheetId="0">0.01</definedName>
    <definedName name="solver_typ" localSheetId="1">2</definedName>
    <definedName name="solver_typ" localSheetId="0">3</definedName>
    <definedName name="solver_val" localSheetId="1">0</definedName>
    <definedName name="solver_val" localSheetId="0">0</definedName>
    <definedName name="solver_ver" localSheetId="1">2</definedName>
    <definedName name="solver_ver" localSheetId="0">2</definedName>
    <definedName name="solver_opt" localSheetId="0">'FROM SPLIT TIMES'!$E$10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<sst xmlns="http://schemas.openxmlformats.org/spreadsheetml/2006/main" count="82" uniqueCount="70">
  <si>
    <t>Distance (m)</t>
  </si>
  <si>
    <t>Time (s)</t>
  </si>
  <si>
    <t>Position model (s)</t>
  </si>
  <si>
    <t>Square Differences</t>
  </si>
  <si>
    <t>Position (t)</t>
  </si>
  <si>
    <t>Velocity (t)</t>
  </si>
  <si>
    <t>HZT acceleration (t)</t>
  </si>
  <si>
    <t>Air Friction (N)</t>
  </si>
  <si>
    <t>HZT Net Force (N)</t>
  </si>
  <si>
    <t>HZT Net Force (N/kg)</t>
  </si>
  <si>
    <t>HZT Power (W)</t>
  </si>
  <si>
    <t>HZT Power (W/kg)</t>
  </si>
  <si>
    <t>VTC Force (N)</t>
  </si>
  <si>
    <t>Ratio of Force (%)</t>
  </si>
  <si>
    <t>Vmax (m/s)</t>
  </si>
  <si>
    <t>Tau (s)</t>
  </si>
  <si>
    <t>Stature (m)</t>
  </si>
  <si>
    <t>Mass (kg)</t>
  </si>
  <si>
    <t>Sum</t>
  </si>
  <si>
    <t>T° (°C)</t>
  </si>
  <si>
    <t>P (hPa)</t>
  </si>
  <si>
    <t>F0 (N/kg)</t>
  </si>
  <si>
    <t>V0 (m/s)</t>
  </si>
  <si>
    <t>Pmax (W/kg)</t>
  </si>
  <si>
    <t>FV Slope</t>
  </si>
  <si>
    <t>RF max (%)</t>
  </si>
  <si>
    <t>Drf (%)</t>
  </si>
  <si>
    <t>Vopt (m/s)</t>
  </si>
  <si>
    <t>Max Speed (m/s)</t>
  </si>
  <si>
    <t>Full details on the method:</t>
  </si>
  <si>
    <t>https://www.researchgate.net/publication/277020032_A_simple_method_for_measuring_power_force_velocity_properties_and_mechanical_effectiveness_in_sprint_running_Simple_method_to_compute_sprint_mechanics</t>
  </si>
  <si>
    <t>Full details on the interpretation of variables:</t>
  </si>
  <si>
    <t>https://www.researchgate.net/publication/287995954_Interpreting_Power-Force-Velocity_Profiles_for_Individualized_and_Specific_Training</t>
  </si>
  <si>
    <t>Radar Speed (km/h)</t>
  </si>
  <si>
    <t>Radar Speed (m/s)</t>
  </si>
  <si>
    <t>Model Speed (m/s)</t>
  </si>
  <si>
    <t>Position (m)</t>
  </si>
  <si>
    <t>Square differences</t>
  </si>
  <si>
    <t>Acceleration (m/s2)</t>
  </si>
  <si>
    <t>F Hzt (N)</t>
  </si>
  <si>
    <t>F air (N)</t>
  </si>
  <si>
    <t>F HZT total (N)</t>
  </si>
  <si>
    <t>F HZT total (N/kg)</t>
  </si>
  <si>
    <t>Power hzt (W/kg)</t>
  </si>
  <si>
    <t>F RESULTANT (N)</t>
  </si>
  <si>
    <t>RF (%)</t>
  </si>
  <si>
    <t>Height (m)</t>
  </si>
  <si>
    <t>P (mmHg)</t>
  </si>
  <si>
    <t>distance</t>
  </si>
  <si>
    <t>time</t>
  </si>
  <si>
    <t>diff</t>
  </si>
  <si>
    <t>Predicted</t>
  </si>
  <si>
    <t>Timing Light</t>
  </si>
  <si>
    <t>Time delay (s)</t>
  </si>
  <si>
    <t>diff in per</t>
  </si>
  <si>
    <t>SUM of square differences</t>
  </si>
  <si>
    <t>Air friction coefficient k (kg/m)</t>
  </si>
  <si>
    <t>see Arsac et al. 2002</t>
  </si>
  <si>
    <t>rho (kg/m^3)</t>
  </si>
  <si>
    <t>Af (m²)</t>
  </si>
  <si>
    <t>Cd</t>
  </si>
  <si>
    <t>Drf</t>
  </si>
  <si>
    <t>MAIN OUTCOMES</t>
  </si>
  <si>
    <t>F0 (N)</t>
  </si>
  <si>
    <t>Pmax (W)</t>
  </si>
  <si>
    <t>FV profile (slope)</t>
  </si>
  <si>
    <t>RFmax</t>
  </si>
  <si>
    <t>Bolt's power/kg is at 30</t>
  </si>
  <si>
    <t>top guys at 0.04-0.06</t>
  </si>
  <si>
    <t>bottom guys at 0.08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</si>
</sst>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"/>
    <numFmt numFmtId="177" formatCode="0.0"/>
    <numFmt numFmtId="178" formatCode="0.0%"/>
  </numFmts>
  <fonts count="36">
    <font>
      <sz val="12"/>
      <color theme="1"/>
      <name val="Calibri"/>
      <charset val="134"/>
      <scheme val="minor"/>
    </font>
    <font>
      <b/>
      <sz val="12"/>
      <color theme="1"/>
      <name val="Calibri"/>
      <charset val="134"/>
    </font>
    <font>
      <sz val="12"/>
      <color theme="1"/>
      <name val="Calibri"/>
      <charset val="134"/>
    </font>
    <font>
      <b/>
      <sz val="12"/>
      <color theme="0"/>
      <name val="Calibri"/>
      <charset val="134"/>
    </font>
    <font>
      <b/>
      <sz val="14"/>
      <color theme="1"/>
      <name val="Calibri"/>
      <charset val="134"/>
    </font>
    <font>
      <sz val="12"/>
      <name val="Calibri"/>
      <charset val="134"/>
      <scheme val="minor"/>
    </font>
    <font>
      <sz val="16"/>
      <color theme="1"/>
      <name val="Calibri"/>
      <charset val="134"/>
    </font>
    <font>
      <b/>
      <sz val="16"/>
      <color rgb="FFFFFF00"/>
      <name val="Calibri"/>
      <charset val="134"/>
    </font>
    <font>
      <b/>
      <sz val="16"/>
      <color theme="1"/>
      <name val="Calibri"/>
      <charset val="134"/>
    </font>
    <font>
      <b/>
      <sz val="12"/>
      <color rgb="FFFFFF00"/>
      <name val="Calibri"/>
      <charset val="134"/>
    </font>
    <font>
      <sz val="12"/>
      <color rgb="FFFFFF00"/>
      <name val="Calibri"/>
      <charset val="134"/>
    </font>
    <font>
      <sz val="12"/>
      <color rgb="FFFF0000"/>
      <name val="Calibri"/>
      <charset val="134"/>
    </font>
    <font>
      <u/>
      <sz val="12"/>
      <color theme="10"/>
      <name val="Calibri"/>
      <charset val="134"/>
    </font>
    <font>
      <b/>
      <i/>
      <sz val="12"/>
      <color rgb="FFFF0000"/>
      <name val="Calibri"/>
      <charset val="134"/>
    </font>
    <font>
      <b/>
      <sz val="12"/>
      <color rgb="FFFF0000"/>
      <name val="Calibri"/>
      <charset val="134"/>
    </font>
    <font>
      <sz val="11"/>
      <color theme="1"/>
      <name val="Calibri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48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CCFFCC"/>
        <bgColor rgb="FFCCFFCC"/>
      </patternFill>
    </fill>
    <fill>
      <patternFill patternType="solid">
        <fgColor rgb="FFADB9CA"/>
        <bgColor rgb="FFADB9CA"/>
      </patternFill>
    </fill>
    <fill>
      <patternFill patternType="solid">
        <fgColor rgb="FFFF0000"/>
        <bgColor rgb="FFFF0000"/>
      </patternFill>
    </fill>
    <fill>
      <patternFill patternType="solid">
        <fgColor rgb="FFFFC000"/>
        <bgColor rgb="FFFFC000"/>
      </patternFill>
    </fill>
    <fill>
      <patternFill patternType="solid">
        <fgColor rgb="FF00B050"/>
        <bgColor rgb="FF00B050"/>
      </patternFill>
    </fill>
    <fill>
      <patternFill patternType="solid">
        <fgColor rgb="FFBFBFBF"/>
        <bgColor rgb="FFBFBFBF"/>
      </patternFill>
    </fill>
    <fill>
      <patternFill patternType="solid">
        <fgColor theme="0"/>
        <bgColor theme="0"/>
      </patternFill>
    </fill>
    <fill>
      <patternFill patternType="solid">
        <fgColor rgb="FFD9E2F3"/>
        <bgColor rgb="FFD9E2F3"/>
      </patternFill>
    </fill>
    <fill>
      <patternFill patternType="solid">
        <fgColor theme="1"/>
        <bgColor theme="1"/>
      </patternFill>
    </fill>
    <fill>
      <patternFill patternType="solid">
        <fgColor rgb="FFC5E0B3"/>
        <bgColor rgb="FFC5E0B3"/>
      </patternFill>
    </fill>
    <fill>
      <patternFill patternType="solid">
        <fgColor rgb="FFFFE598"/>
        <bgColor rgb="FFFFE598"/>
      </patternFill>
    </fill>
    <fill>
      <patternFill patternType="solid">
        <fgColor rgb="FFFEF2CB"/>
        <bgColor rgb="FFFEF2CB"/>
      </patternFill>
    </fill>
    <fill>
      <patternFill patternType="solid">
        <fgColor rgb="FFE7E6E6"/>
        <bgColor rgb="FFE7E6E6"/>
      </patternFill>
    </fill>
    <fill>
      <patternFill patternType="solid">
        <fgColor rgb="FFD8D8D8"/>
        <bgColor rgb="FFD8D8D8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17" borderId="16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18" borderId="19" applyNumberFormat="0" applyAlignment="0" applyProtection="0">
      <alignment vertical="center"/>
    </xf>
    <xf numFmtId="0" fontId="26" fillId="19" borderId="20" applyNumberFormat="0" applyAlignment="0" applyProtection="0">
      <alignment vertical="center"/>
    </xf>
    <xf numFmtId="0" fontId="27" fillId="19" borderId="19" applyNumberFormat="0" applyAlignment="0" applyProtection="0">
      <alignment vertical="center"/>
    </xf>
    <xf numFmtId="0" fontId="28" fillId="20" borderId="21" applyNumberFormat="0" applyAlignment="0" applyProtection="0">
      <alignment vertical="center"/>
    </xf>
    <xf numFmtId="0" fontId="29" fillId="0" borderId="22" applyNumberFormat="0" applyFill="0" applyAlignment="0" applyProtection="0">
      <alignment vertical="center"/>
    </xf>
    <xf numFmtId="0" fontId="30" fillId="0" borderId="23" applyNumberFormat="0" applyFill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4" fillId="47" borderId="0" applyNumberFormat="0" applyBorder="0" applyAlignment="0" applyProtection="0">
      <alignment vertical="center"/>
    </xf>
  </cellStyleXfs>
  <cellXfs count="85">
    <xf numFmtId="0" fontId="0" fillId="0" borderId="0" xfId="0" applyFont="1" applyAlignment="1"/>
    <xf numFmtId="0" fontId="1" fillId="2" borderId="0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2" fillId="2" borderId="0" xfId="0" applyFont="1" applyFill="1" applyBorder="1"/>
    <xf numFmtId="2" fontId="2" fillId="0" borderId="0" xfId="0" applyNumberFormat="1" applyFont="1" applyAlignment="1">
      <alignment horizontal="center"/>
    </xf>
    <xf numFmtId="2" fontId="2" fillId="3" borderId="0" xfId="0" applyNumberFormat="1" applyFont="1" applyFill="1" applyBorder="1" applyAlignment="1">
      <alignment horizontal="center"/>
    </xf>
    <xf numFmtId="0" fontId="1" fillId="4" borderId="0" xfId="0" applyFont="1" applyFill="1" applyBorder="1" applyAlignment="1">
      <alignment horizontal="center" vertical="center" wrapText="1"/>
    </xf>
    <xf numFmtId="1" fontId="2" fillId="0" borderId="0" xfId="0" applyNumberFormat="1" applyFont="1" applyAlignment="1">
      <alignment horizontal="center"/>
    </xf>
    <xf numFmtId="176" fontId="2" fillId="0" borderId="0" xfId="0" applyNumberFormat="1" applyFont="1" applyAlignment="1">
      <alignment horizontal="center"/>
    </xf>
    <xf numFmtId="1" fontId="2" fillId="4" borderId="0" xfId="0" applyNumberFormat="1" applyFont="1" applyFill="1" applyBorder="1" applyAlignment="1">
      <alignment horizontal="center"/>
    </xf>
    <xf numFmtId="0" fontId="1" fillId="0" borderId="1" xfId="0" applyFont="1" applyBorder="1"/>
    <xf numFmtId="9" fontId="2" fillId="0" borderId="0" xfId="0" applyNumberFormat="1" applyFont="1" applyAlignment="1">
      <alignment horizontal="center"/>
    </xf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3" fillId="5" borderId="6" xfId="0" applyFont="1" applyFill="1" applyBorder="1" applyAlignment="1">
      <alignment horizontal="center"/>
    </xf>
    <xf numFmtId="0" fontId="4" fillId="6" borderId="1" xfId="0" applyFont="1" applyFill="1" applyBorder="1"/>
    <xf numFmtId="0" fontId="4" fillId="6" borderId="2" xfId="0" applyFont="1" applyFill="1" applyBorder="1"/>
    <xf numFmtId="0" fontId="4" fillId="6" borderId="4" xfId="0" applyFont="1" applyFill="1" applyBorder="1"/>
    <xf numFmtId="0" fontId="2" fillId="7" borderId="7" xfId="0" applyFont="1" applyFill="1" applyBorder="1"/>
    <xf numFmtId="0" fontId="2" fillId="0" borderId="8" xfId="0" applyFont="1" applyBorder="1"/>
    <xf numFmtId="0" fontId="2" fillId="0" borderId="9" xfId="0" applyFont="1" applyBorder="1"/>
    <xf numFmtId="0" fontId="2" fillId="7" borderId="0" xfId="0" applyFont="1" applyFill="1" applyBorder="1"/>
    <xf numFmtId="2" fontId="2" fillId="0" borderId="0" xfId="0" applyNumberFormat="1" applyFont="1"/>
    <xf numFmtId="2" fontId="2" fillId="8" borderId="10" xfId="0" applyNumberFormat="1" applyFont="1" applyFill="1" applyBorder="1"/>
    <xf numFmtId="0" fontId="2" fillId="0" borderId="11" xfId="0" applyFont="1" applyBorder="1" applyAlignment="1">
      <alignment horizontal="center" vertical="center" wrapText="1"/>
    </xf>
    <xf numFmtId="2" fontId="2" fillId="8" borderId="0" xfId="0" applyNumberFormat="1" applyFont="1" applyFill="1" applyBorder="1"/>
    <xf numFmtId="0" fontId="5" fillId="0" borderId="9" xfId="0" applyFont="1" applyBorder="1"/>
    <xf numFmtId="0" fontId="2" fillId="8" borderId="12" xfId="0" applyFont="1" applyFill="1" applyBorder="1"/>
    <xf numFmtId="0" fontId="5" fillId="0" borderId="13" xfId="0" applyFont="1" applyBorder="1"/>
    <xf numFmtId="176" fontId="2" fillId="9" borderId="6" xfId="0" applyNumberFormat="1" applyFont="1" applyFill="1" applyBorder="1"/>
    <xf numFmtId="0" fontId="2" fillId="0" borderId="14" xfId="0" applyFont="1" applyBorder="1"/>
    <xf numFmtId="0" fontId="5" fillId="0" borderId="6" xfId="0" applyFont="1" applyBorder="1"/>
    <xf numFmtId="1" fontId="2" fillId="6" borderId="8" xfId="0" applyNumberFormat="1" applyFont="1" applyFill="1" applyBorder="1" applyAlignment="1">
      <alignment horizontal="center"/>
    </xf>
    <xf numFmtId="2" fontId="2" fillId="6" borderId="9" xfId="0" applyNumberFormat="1" applyFont="1" applyFill="1" applyBorder="1" applyAlignment="1">
      <alignment horizontal="center"/>
    </xf>
    <xf numFmtId="1" fontId="2" fillId="6" borderId="9" xfId="0" applyNumberFormat="1" applyFont="1" applyFill="1" applyBorder="1" applyAlignment="1">
      <alignment horizontal="center"/>
    </xf>
    <xf numFmtId="177" fontId="2" fillId="6" borderId="9" xfId="0" applyNumberFormat="1" applyFont="1" applyFill="1" applyBorder="1" applyAlignment="1">
      <alignment horizontal="center"/>
    </xf>
    <xf numFmtId="178" fontId="2" fillId="6" borderId="9" xfId="0" applyNumberFormat="1" applyFont="1" applyFill="1" applyBorder="1" applyAlignment="1">
      <alignment horizontal="center"/>
    </xf>
    <xf numFmtId="10" fontId="2" fillId="6" borderId="13" xfId="0" applyNumberFormat="1" applyFont="1" applyFill="1" applyBorder="1" applyAlignment="1">
      <alignment horizontal="center"/>
    </xf>
    <xf numFmtId="0" fontId="0" fillId="0" borderId="0" xfId="0" applyFont="1"/>
    <xf numFmtId="0" fontId="2" fillId="3" borderId="0" xfId="0" applyFont="1" applyFill="1" applyBorder="1"/>
    <xf numFmtId="0" fontId="2" fillId="4" borderId="0" xfId="0" applyFont="1" applyFill="1" applyBorder="1"/>
    <xf numFmtId="0" fontId="6" fillId="10" borderId="0" xfId="0" applyFont="1" applyFill="1" applyAlignment="1">
      <alignment horizontal="left" vertical="center" wrapText="1"/>
    </xf>
    <xf numFmtId="0" fontId="7" fillId="11" borderId="0" xfId="0" applyFont="1" applyFill="1" applyAlignment="1">
      <alignment horizontal="center" vertical="center" wrapText="1"/>
    </xf>
    <xf numFmtId="0" fontId="8" fillId="12" borderId="0" xfId="0" applyFont="1" applyFill="1" applyAlignment="1">
      <alignment horizontal="center" vertical="center" wrapText="1"/>
    </xf>
    <xf numFmtId="0" fontId="6" fillId="10" borderId="0" xfId="0" applyFont="1" applyFill="1" applyBorder="1" applyAlignment="1">
      <alignment horizontal="left" vertical="center" wrapText="1"/>
    </xf>
    <xf numFmtId="0" fontId="7" fillId="11" borderId="0" xfId="0" applyFont="1" applyFill="1" applyBorder="1" applyAlignment="1">
      <alignment horizontal="center" vertical="center" wrapText="1"/>
    </xf>
    <xf numFmtId="0" fontId="8" fillId="12" borderId="0" xfId="0" applyFont="1" applyFill="1" applyBorder="1" applyAlignment="1">
      <alignment horizontal="center" vertical="center" wrapText="1"/>
    </xf>
    <xf numFmtId="0" fontId="3" fillId="11" borderId="0" xfId="0" applyFont="1" applyFill="1" applyBorder="1" applyAlignment="1">
      <alignment horizontal="left"/>
    </xf>
    <xf numFmtId="0" fontId="9" fillId="11" borderId="0" xfId="0" applyFont="1" applyFill="1" applyBorder="1" applyAlignment="1">
      <alignment horizontal="center"/>
    </xf>
    <xf numFmtId="0" fontId="10" fillId="11" borderId="0" xfId="0" applyFont="1" applyFill="1" applyBorder="1" applyAlignment="1">
      <alignment horizontal="center"/>
    </xf>
    <xf numFmtId="177" fontId="2" fillId="12" borderId="0" xfId="0" applyNumberFormat="1" applyFont="1" applyFill="1" applyBorder="1" applyAlignment="1">
      <alignment horizontal="center"/>
    </xf>
    <xf numFmtId="0" fontId="2" fillId="10" borderId="0" xfId="0" applyFont="1" applyFill="1" applyBorder="1" applyAlignment="1">
      <alignment horizontal="left"/>
    </xf>
    <xf numFmtId="0" fontId="9" fillId="11" borderId="0" xfId="0" applyFont="1" applyFill="1" applyBorder="1" applyAlignment="1">
      <alignment horizontal="left"/>
    </xf>
    <xf numFmtId="0" fontId="1" fillId="12" borderId="0" xfId="0" applyFont="1" applyFill="1" applyBorder="1" applyAlignment="1">
      <alignment horizontal="center"/>
    </xf>
    <xf numFmtId="0" fontId="2" fillId="12" borderId="0" xfId="0" applyFont="1" applyFill="1" applyBorder="1" applyAlignment="1">
      <alignment horizontal="center"/>
    </xf>
    <xf numFmtId="0" fontId="2" fillId="10" borderId="0" xfId="0" applyFont="1" applyFill="1" applyBorder="1" applyAlignment="1">
      <alignment horizontal="center"/>
    </xf>
    <xf numFmtId="0" fontId="1" fillId="10" borderId="0" xfId="0" applyFont="1" applyFill="1" applyBorder="1" applyAlignment="1">
      <alignment horizontal="center"/>
    </xf>
    <xf numFmtId="0" fontId="2" fillId="13" borderId="1" xfId="0" applyFont="1" applyFill="1" applyBorder="1" applyAlignment="1">
      <alignment horizontal="center"/>
    </xf>
    <xf numFmtId="0" fontId="2" fillId="13" borderId="7" xfId="0" applyFont="1" applyFill="1" applyBorder="1" applyAlignment="1">
      <alignment horizontal="center"/>
    </xf>
    <xf numFmtId="2" fontId="11" fillId="13" borderId="2" xfId="0" applyNumberFormat="1" applyFont="1" applyFill="1" applyBorder="1" applyAlignment="1">
      <alignment horizontal="center"/>
    </xf>
    <xf numFmtId="2" fontId="11" fillId="13" borderId="0" xfId="0" applyNumberFormat="1" applyFont="1" applyFill="1" applyBorder="1" applyAlignment="1">
      <alignment horizontal="center"/>
    </xf>
    <xf numFmtId="0" fontId="2" fillId="13" borderId="2" xfId="0" applyFont="1" applyFill="1" applyBorder="1" applyAlignment="1">
      <alignment horizontal="left"/>
    </xf>
    <xf numFmtId="0" fontId="2" fillId="13" borderId="0" xfId="0" applyFont="1" applyFill="1" applyBorder="1" applyAlignment="1">
      <alignment horizontal="left"/>
    </xf>
    <xf numFmtId="9" fontId="11" fillId="13" borderId="4" xfId="0" applyNumberFormat="1" applyFont="1" applyFill="1" applyBorder="1" applyAlignment="1">
      <alignment horizontal="center"/>
    </xf>
    <xf numFmtId="10" fontId="11" fillId="13" borderId="12" xfId="0" applyNumberFormat="1" applyFont="1" applyFill="1" applyBorder="1" applyAlignment="1">
      <alignment horizontal="center"/>
    </xf>
    <xf numFmtId="2" fontId="11" fillId="13" borderId="12" xfId="0" applyNumberFormat="1" applyFont="1" applyFill="1" applyBorder="1" applyAlignment="1">
      <alignment horizontal="center"/>
    </xf>
    <xf numFmtId="0" fontId="1" fillId="10" borderId="0" xfId="0" applyFont="1" applyFill="1" applyBorder="1" applyAlignment="1">
      <alignment horizontal="left"/>
    </xf>
    <xf numFmtId="0" fontId="12" fillId="10" borderId="0" xfId="0" applyFont="1" applyFill="1" applyBorder="1" applyAlignment="1">
      <alignment horizontal="left"/>
    </xf>
    <xf numFmtId="0" fontId="6" fillId="14" borderId="0" xfId="0" applyFont="1" applyFill="1" applyAlignment="1">
      <alignment horizontal="center" vertical="center" wrapText="1"/>
    </xf>
    <xf numFmtId="0" fontId="6" fillId="14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3" fillId="12" borderId="0" xfId="0" applyFont="1" applyFill="1" applyBorder="1" applyAlignment="1">
      <alignment horizontal="center"/>
    </xf>
    <xf numFmtId="177" fontId="14" fillId="12" borderId="15" xfId="0" applyNumberFormat="1" applyFont="1" applyFill="1" applyBorder="1" applyAlignment="1">
      <alignment horizontal="center"/>
    </xf>
    <xf numFmtId="0" fontId="2" fillId="13" borderId="8" xfId="0" applyFont="1" applyFill="1" applyBorder="1" applyAlignment="1">
      <alignment horizontal="center"/>
    </xf>
    <xf numFmtId="177" fontId="11" fillId="13" borderId="9" xfId="0" applyNumberFormat="1" applyFont="1" applyFill="1" applyBorder="1" applyAlignment="1">
      <alignment horizontal="center"/>
    </xf>
    <xf numFmtId="0" fontId="15" fillId="13" borderId="9" xfId="0" applyFont="1" applyFill="1" applyBorder="1" applyAlignment="1">
      <alignment horizontal="left"/>
    </xf>
    <xf numFmtId="2" fontId="11" fillId="13" borderId="13" xfId="0" applyNumberFormat="1" applyFont="1" applyFill="1" applyBorder="1" applyAlignment="1">
      <alignment horizontal="center"/>
    </xf>
    <xf numFmtId="9" fontId="6" fillId="14" borderId="0" xfId="0" applyNumberFormat="1" applyFont="1" applyFill="1" applyAlignment="1">
      <alignment horizontal="center" vertical="center" wrapText="1"/>
    </xf>
    <xf numFmtId="9" fontId="6" fillId="14" borderId="0" xfId="0" applyNumberFormat="1" applyFont="1" applyFill="1" applyBorder="1" applyAlignment="1">
      <alignment horizontal="center" vertical="center" wrapText="1"/>
    </xf>
    <xf numFmtId="2" fontId="2" fillId="15" borderId="0" xfId="0" applyNumberFormat="1" applyFont="1" applyFill="1" applyBorder="1" applyAlignment="1">
      <alignment horizontal="center"/>
    </xf>
    <xf numFmtId="9" fontId="2" fillId="16" borderId="0" xfId="0" applyNumberFormat="1" applyFont="1" applyFill="1" applyBorder="1" applyAlignment="1">
      <alignment horizontal="center"/>
    </xf>
    <xf numFmtId="0" fontId="6" fillId="0" borderId="0" xfId="0" applyFont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lvl="0">
              <a:defRPr lang="zh-CN" sz="16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r>
              <a:rPr sz="1600" b="1" i="0">
                <a:solidFill>
                  <a:srgbClr val="FF0000"/>
                </a:solidFill>
                <a:latin typeface="+mn-lt"/>
              </a:rPr>
              <a:t>POSITION (t)</a:t>
            </a:r>
            <a:endParaRPr sz="1600" b="1" i="0">
              <a:solidFill>
                <a:srgbClr val="FF0000"/>
              </a:solidFill>
              <a:latin typeface="+mn-lt"/>
            </a:endParaRPr>
          </a:p>
        </c:rich>
      </c:tx>
      <c:layout>
        <c:manualLayout>
          <c:xMode val="edge"/>
          <c:yMode val="edge"/>
          <c:x val="0.430096134654775"/>
          <c:y val="0.0459006776294402"/>
        </c:manualLayout>
      </c:layout>
      <c:overlay val="0"/>
    </c:title>
    <c:autoTitleDeleted val="0"/>
    <c:plotArea>
      <c:layout>
        <c:manualLayout>
          <c:xMode val="edge"/>
          <c:yMode val="edge"/>
          <c:x val="0.0627862583273481"/>
          <c:y val="0.0176958240274925"/>
          <c:w val="0.902917331899808"/>
          <c:h val="0.910453541685253"/>
        </c:manualLayout>
      </c:layout>
      <c:scatterChart>
        <c:scatterStyle val="marker"/>
        <c:varyColors val="0"/>
        <c:ser>
          <c:idx val="0"/>
          <c:order val="0"/>
          <c:tx>
            <c:strRef>
              <c:f>"Xmod"</c:f>
              <c:strCache>
                <c:ptCount val="1"/>
                <c:pt idx="0">
                  <c:v>Xmod</c:v>
                </c:pt>
              </c:strCache>
            </c:strRef>
          </c:tx>
          <c:spPr>
            <a:ln w="19050" cap="rnd" cmpd="sng" algn="ctr">
              <a:noFill/>
              <a:prstDash val="solid"/>
              <a:round/>
            </a:ln>
          </c:spPr>
          <c:marker>
            <c:symbol val="circle"/>
            <c:size val="7"/>
            <c:spPr>
              <a:solidFill>
                <a:schemeClr val="accent1"/>
              </a:solidFill>
              <a:ln w="6350" cap="flat" cmpd="sng" algn="ctr">
                <a:solidFill>
                  <a:schemeClr val="accent1"/>
                </a:solidFill>
                <a:prstDash val="solid"/>
                <a:round/>
              </a:ln>
            </c:spPr>
          </c:marker>
          <c:dLbls>
            <c:delete val="1"/>
          </c:dLbls>
          <c:xVal>
            <c:numRef>
              <c:f>'FROM SPLIT TIMES'!$F$3:$F$602</c:f>
              <c:numCache>
                <c:formatCode>General</c:formatCode>
                <c:ptCount val="600"/>
                <c:pt idx="0">
                  <c:v>0.01</c:v>
                </c:pt>
                <c:pt idx="1">
                  <c:v>0.02</c:v>
                </c:pt>
                <c:pt idx="2">
                  <c:v>0.03</c:v>
                </c:pt>
                <c:pt idx="3">
                  <c:v>0.04</c:v>
                </c:pt>
                <c:pt idx="4">
                  <c:v>0.05</c:v>
                </c:pt>
                <c:pt idx="5">
                  <c:v>0.06</c:v>
                </c:pt>
                <c:pt idx="6">
                  <c:v>0.07</c:v>
                </c:pt>
                <c:pt idx="7">
                  <c:v>0.08</c:v>
                </c:pt>
                <c:pt idx="8">
                  <c:v>0.09</c:v>
                </c:pt>
                <c:pt idx="9">
                  <c:v>0.1</c:v>
                </c:pt>
                <c:pt idx="10">
                  <c:v>0.11</c:v>
                </c:pt>
                <c:pt idx="11">
                  <c:v>0.12</c:v>
                </c:pt>
                <c:pt idx="12">
                  <c:v>0.13</c:v>
                </c:pt>
                <c:pt idx="13">
                  <c:v>0.14</c:v>
                </c:pt>
                <c:pt idx="14">
                  <c:v>0.15</c:v>
                </c:pt>
                <c:pt idx="15">
                  <c:v>0.16</c:v>
                </c:pt>
                <c:pt idx="16">
                  <c:v>0.17</c:v>
                </c:pt>
                <c:pt idx="17">
                  <c:v>0.18</c:v>
                </c:pt>
                <c:pt idx="18">
                  <c:v>0.19</c:v>
                </c:pt>
                <c:pt idx="19">
                  <c:v>0.2</c:v>
                </c:pt>
                <c:pt idx="20">
                  <c:v>0.21</c:v>
                </c:pt>
                <c:pt idx="21">
                  <c:v>0.22</c:v>
                </c:pt>
                <c:pt idx="22">
                  <c:v>0.23</c:v>
                </c:pt>
                <c:pt idx="23">
                  <c:v>0.24</c:v>
                </c:pt>
                <c:pt idx="24">
                  <c:v>0.25</c:v>
                </c:pt>
                <c:pt idx="25">
                  <c:v>0.26</c:v>
                </c:pt>
                <c:pt idx="26">
                  <c:v>0.27</c:v>
                </c:pt>
                <c:pt idx="27">
                  <c:v>0.28</c:v>
                </c:pt>
                <c:pt idx="28">
                  <c:v>0.29</c:v>
                </c:pt>
                <c:pt idx="29">
                  <c:v>0.3</c:v>
                </c:pt>
                <c:pt idx="30">
                  <c:v>0.31</c:v>
                </c:pt>
                <c:pt idx="31">
                  <c:v>0.32</c:v>
                </c:pt>
                <c:pt idx="32">
                  <c:v>0.33</c:v>
                </c:pt>
                <c:pt idx="33">
                  <c:v>0.34</c:v>
                </c:pt>
                <c:pt idx="34">
                  <c:v>0.35</c:v>
                </c:pt>
                <c:pt idx="35">
                  <c:v>0.36</c:v>
                </c:pt>
                <c:pt idx="36">
                  <c:v>0.37</c:v>
                </c:pt>
                <c:pt idx="37">
                  <c:v>0.38</c:v>
                </c:pt>
                <c:pt idx="38">
                  <c:v>0.39</c:v>
                </c:pt>
                <c:pt idx="39">
                  <c:v>0.4</c:v>
                </c:pt>
                <c:pt idx="40">
                  <c:v>0.41</c:v>
                </c:pt>
                <c:pt idx="41">
                  <c:v>0.42</c:v>
                </c:pt>
                <c:pt idx="42">
                  <c:v>0.43</c:v>
                </c:pt>
                <c:pt idx="43">
                  <c:v>0.44</c:v>
                </c:pt>
                <c:pt idx="44">
                  <c:v>0.45</c:v>
                </c:pt>
                <c:pt idx="45">
                  <c:v>0.46</c:v>
                </c:pt>
                <c:pt idx="46">
                  <c:v>0.47</c:v>
                </c:pt>
                <c:pt idx="47">
                  <c:v>0.48</c:v>
                </c:pt>
                <c:pt idx="48">
                  <c:v>0.49</c:v>
                </c:pt>
                <c:pt idx="49">
                  <c:v>0.5</c:v>
                </c:pt>
                <c:pt idx="50">
                  <c:v>0.51</c:v>
                </c:pt>
                <c:pt idx="51">
                  <c:v>0.52</c:v>
                </c:pt>
                <c:pt idx="52">
                  <c:v>0.53</c:v>
                </c:pt>
                <c:pt idx="53">
                  <c:v>0.54</c:v>
                </c:pt>
                <c:pt idx="54">
                  <c:v>0.55</c:v>
                </c:pt>
                <c:pt idx="55">
                  <c:v>0.56</c:v>
                </c:pt>
                <c:pt idx="56">
                  <c:v>0.57</c:v>
                </c:pt>
                <c:pt idx="57">
                  <c:v>0.58</c:v>
                </c:pt>
                <c:pt idx="58">
                  <c:v>0.59</c:v>
                </c:pt>
                <c:pt idx="59">
                  <c:v>0.6</c:v>
                </c:pt>
                <c:pt idx="60">
                  <c:v>0.61</c:v>
                </c:pt>
                <c:pt idx="61">
                  <c:v>0.62</c:v>
                </c:pt>
                <c:pt idx="62">
                  <c:v>0.63</c:v>
                </c:pt>
                <c:pt idx="63">
                  <c:v>0.64</c:v>
                </c:pt>
                <c:pt idx="64">
                  <c:v>0.65</c:v>
                </c:pt>
                <c:pt idx="65">
                  <c:v>0.66</c:v>
                </c:pt>
                <c:pt idx="66">
                  <c:v>0.67</c:v>
                </c:pt>
                <c:pt idx="67">
                  <c:v>0.68</c:v>
                </c:pt>
                <c:pt idx="68">
                  <c:v>0.69</c:v>
                </c:pt>
                <c:pt idx="69">
                  <c:v>0.7</c:v>
                </c:pt>
                <c:pt idx="70">
                  <c:v>0.71</c:v>
                </c:pt>
                <c:pt idx="71">
                  <c:v>0.72</c:v>
                </c:pt>
                <c:pt idx="72">
                  <c:v>0.73</c:v>
                </c:pt>
                <c:pt idx="73">
                  <c:v>0.74</c:v>
                </c:pt>
                <c:pt idx="74">
                  <c:v>0.75</c:v>
                </c:pt>
                <c:pt idx="75">
                  <c:v>0.76</c:v>
                </c:pt>
                <c:pt idx="76">
                  <c:v>0.77</c:v>
                </c:pt>
                <c:pt idx="77">
                  <c:v>0.78</c:v>
                </c:pt>
                <c:pt idx="78">
                  <c:v>0.79</c:v>
                </c:pt>
                <c:pt idx="79">
                  <c:v>0.8</c:v>
                </c:pt>
                <c:pt idx="80">
                  <c:v>0.81</c:v>
                </c:pt>
                <c:pt idx="81">
                  <c:v>0.82</c:v>
                </c:pt>
                <c:pt idx="82">
                  <c:v>0.83</c:v>
                </c:pt>
                <c:pt idx="83">
                  <c:v>0.84</c:v>
                </c:pt>
                <c:pt idx="84">
                  <c:v>0.85</c:v>
                </c:pt>
                <c:pt idx="85">
                  <c:v>0.86</c:v>
                </c:pt>
                <c:pt idx="86">
                  <c:v>0.87</c:v>
                </c:pt>
                <c:pt idx="87">
                  <c:v>0.88</c:v>
                </c:pt>
                <c:pt idx="88">
                  <c:v>0.89</c:v>
                </c:pt>
                <c:pt idx="89">
                  <c:v>0.9</c:v>
                </c:pt>
                <c:pt idx="90">
                  <c:v>0.91</c:v>
                </c:pt>
                <c:pt idx="91">
                  <c:v>0.92</c:v>
                </c:pt>
                <c:pt idx="92">
                  <c:v>0.93</c:v>
                </c:pt>
                <c:pt idx="93">
                  <c:v>0.94</c:v>
                </c:pt>
                <c:pt idx="94">
                  <c:v>0.95</c:v>
                </c:pt>
                <c:pt idx="95">
                  <c:v>0.96</c:v>
                </c:pt>
                <c:pt idx="96">
                  <c:v>0.97</c:v>
                </c:pt>
                <c:pt idx="97">
                  <c:v>0.98</c:v>
                </c:pt>
                <c:pt idx="98">
                  <c:v>0.99</c:v>
                </c:pt>
                <c:pt idx="99">
                  <c:v>1</c:v>
                </c:pt>
                <c:pt idx="100">
                  <c:v>1.01</c:v>
                </c:pt>
                <c:pt idx="101">
                  <c:v>1.02</c:v>
                </c:pt>
                <c:pt idx="102">
                  <c:v>1.03</c:v>
                </c:pt>
                <c:pt idx="103">
                  <c:v>1.04</c:v>
                </c:pt>
                <c:pt idx="104">
                  <c:v>1.05</c:v>
                </c:pt>
                <c:pt idx="105">
                  <c:v>1.06</c:v>
                </c:pt>
                <c:pt idx="106">
                  <c:v>1.07</c:v>
                </c:pt>
                <c:pt idx="107">
                  <c:v>1.08</c:v>
                </c:pt>
                <c:pt idx="108">
                  <c:v>1.09</c:v>
                </c:pt>
                <c:pt idx="109">
                  <c:v>1.1</c:v>
                </c:pt>
                <c:pt idx="110">
                  <c:v>1.11</c:v>
                </c:pt>
                <c:pt idx="111">
                  <c:v>1.12</c:v>
                </c:pt>
                <c:pt idx="112">
                  <c:v>1.13</c:v>
                </c:pt>
                <c:pt idx="113">
                  <c:v>1.14</c:v>
                </c:pt>
                <c:pt idx="114">
                  <c:v>1.15</c:v>
                </c:pt>
                <c:pt idx="115">
                  <c:v>1.16</c:v>
                </c:pt>
                <c:pt idx="116">
                  <c:v>1.17</c:v>
                </c:pt>
                <c:pt idx="117">
                  <c:v>1.18</c:v>
                </c:pt>
                <c:pt idx="118">
                  <c:v>1.19</c:v>
                </c:pt>
                <c:pt idx="119">
                  <c:v>1.2</c:v>
                </c:pt>
                <c:pt idx="120">
                  <c:v>1.21</c:v>
                </c:pt>
                <c:pt idx="121">
                  <c:v>1.22</c:v>
                </c:pt>
                <c:pt idx="122">
                  <c:v>1.23</c:v>
                </c:pt>
                <c:pt idx="123">
                  <c:v>1.24</c:v>
                </c:pt>
                <c:pt idx="124">
                  <c:v>1.25</c:v>
                </c:pt>
                <c:pt idx="125">
                  <c:v>1.26</c:v>
                </c:pt>
                <c:pt idx="126">
                  <c:v>1.27</c:v>
                </c:pt>
                <c:pt idx="127">
                  <c:v>1.28</c:v>
                </c:pt>
                <c:pt idx="128">
                  <c:v>1.29</c:v>
                </c:pt>
                <c:pt idx="129">
                  <c:v>1.3</c:v>
                </c:pt>
                <c:pt idx="130">
                  <c:v>1.31</c:v>
                </c:pt>
                <c:pt idx="131">
                  <c:v>1.32</c:v>
                </c:pt>
                <c:pt idx="132">
                  <c:v>1.33</c:v>
                </c:pt>
                <c:pt idx="133">
                  <c:v>1.34</c:v>
                </c:pt>
                <c:pt idx="134">
                  <c:v>1.35</c:v>
                </c:pt>
                <c:pt idx="135">
                  <c:v>1.36</c:v>
                </c:pt>
                <c:pt idx="136">
                  <c:v>1.37</c:v>
                </c:pt>
                <c:pt idx="137">
                  <c:v>1.38</c:v>
                </c:pt>
                <c:pt idx="138">
                  <c:v>1.39</c:v>
                </c:pt>
                <c:pt idx="139">
                  <c:v>1.4</c:v>
                </c:pt>
                <c:pt idx="140">
                  <c:v>1.41</c:v>
                </c:pt>
                <c:pt idx="141">
                  <c:v>1.42</c:v>
                </c:pt>
                <c:pt idx="142">
                  <c:v>1.43</c:v>
                </c:pt>
                <c:pt idx="143">
                  <c:v>1.44</c:v>
                </c:pt>
                <c:pt idx="144">
                  <c:v>1.45</c:v>
                </c:pt>
                <c:pt idx="145">
                  <c:v>1.46</c:v>
                </c:pt>
                <c:pt idx="146">
                  <c:v>1.47</c:v>
                </c:pt>
                <c:pt idx="147">
                  <c:v>1.48</c:v>
                </c:pt>
                <c:pt idx="148">
                  <c:v>1.49</c:v>
                </c:pt>
                <c:pt idx="149">
                  <c:v>1.5</c:v>
                </c:pt>
                <c:pt idx="150">
                  <c:v>1.51</c:v>
                </c:pt>
                <c:pt idx="151">
                  <c:v>1.52</c:v>
                </c:pt>
                <c:pt idx="152">
                  <c:v>1.53</c:v>
                </c:pt>
                <c:pt idx="153">
                  <c:v>1.54</c:v>
                </c:pt>
                <c:pt idx="154">
                  <c:v>1.55</c:v>
                </c:pt>
                <c:pt idx="155">
                  <c:v>1.56</c:v>
                </c:pt>
                <c:pt idx="156">
                  <c:v>1.57</c:v>
                </c:pt>
                <c:pt idx="157">
                  <c:v>1.58</c:v>
                </c:pt>
                <c:pt idx="158">
                  <c:v>1.59</c:v>
                </c:pt>
                <c:pt idx="159">
                  <c:v>1.6</c:v>
                </c:pt>
                <c:pt idx="160">
                  <c:v>1.61</c:v>
                </c:pt>
                <c:pt idx="161">
                  <c:v>1.62</c:v>
                </c:pt>
                <c:pt idx="162">
                  <c:v>1.63</c:v>
                </c:pt>
                <c:pt idx="163">
                  <c:v>1.64</c:v>
                </c:pt>
                <c:pt idx="164">
                  <c:v>1.65</c:v>
                </c:pt>
                <c:pt idx="165">
                  <c:v>1.66</c:v>
                </c:pt>
                <c:pt idx="166">
                  <c:v>1.67</c:v>
                </c:pt>
                <c:pt idx="167">
                  <c:v>1.68</c:v>
                </c:pt>
                <c:pt idx="168">
                  <c:v>1.69</c:v>
                </c:pt>
                <c:pt idx="169">
                  <c:v>1.7</c:v>
                </c:pt>
                <c:pt idx="170">
                  <c:v>1.71</c:v>
                </c:pt>
                <c:pt idx="171">
                  <c:v>1.72</c:v>
                </c:pt>
                <c:pt idx="172">
                  <c:v>1.73</c:v>
                </c:pt>
                <c:pt idx="173">
                  <c:v>1.74</c:v>
                </c:pt>
                <c:pt idx="174">
                  <c:v>1.75</c:v>
                </c:pt>
                <c:pt idx="175">
                  <c:v>1.76</c:v>
                </c:pt>
                <c:pt idx="176">
                  <c:v>1.77</c:v>
                </c:pt>
                <c:pt idx="177">
                  <c:v>1.78</c:v>
                </c:pt>
                <c:pt idx="178">
                  <c:v>1.79</c:v>
                </c:pt>
                <c:pt idx="179">
                  <c:v>1.8</c:v>
                </c:pt>
                <c:pt idx="180">
                  <c:v>1.81</c:v>
                </c:pt>
                <c:pt idx="181">
                  <c:v>1.82</c:v>
                </c:pt>
                <c:pt idx="182">
                  <c:v>1.83</c:v>
                </c:pt>
                <c:pt idx="183">
                  <c:v>1.84</c:v>
                </c:pt>
                <c:pt idx="184">
                  <c:v>1.85</c:v>
                </c:pt>
                <c:pt idx="185">
                  <c:v>1.86</c:v>
                </c:pt>
                <c:pt idx="186">
                  <c:v>1.87</c:v>
                </c:pt>
                <c:pt idx="187">
                  <c:v>1.88</c:v>
                </c:pt>
                <c:pt idx="188">
                  <c:v>1.89</c:v>
                </c:pt>
                <c:pt idx="189">
                  <c:v>1.9</c:v>
                </c:pt>
                <c:pt idx="190">
                  <c:v>1.91</c:v>
                </c:pt>
                <c:pt idx="191">
                  <c:v>1.92</c:v>
                </c:pt>
                <c:pt idx="192">
                  <c:v>1.93</c:v>
                </c:pt>
                <c:pt idx="193">
                  <c:v>1.94</c:v>
                </c:pt>
                <c:pt idx="194">
                  <c:v>1.95</c:v>
                </c:pt>
                <c:pt idx="195">
                  <c:v>1.96</c:v>
                </c:pt>
                <c:pt idx="196">
                  <c:v>1.97</c:v>
                </c:pt>
                <c:pt idx="197">
                  <c:v>1.98</c:v>
                </c:pt>
                <c:pt idx="198">
                  <c:v>1.99</c:v>
                </c:pt>
                <c:pt idx="199">
                  <c:v>2</c:v>
                </c:pt>
                <c:pt idx="200">
                  <c:v>2.01</c:v>
                </c:pt>
                <c:pt idx="201">
                  <c:v>2.02</c:v>
                </c:pt>
                <c:pt idx="202">
                  <c:v>2.03</c:v>
                </c:pt>
                <c:pt idx="203">
                  <c:v>2.04</c:v>
                </c:pt>
                <c:pt idx="204">
                  <c:v>2.05</c:v>
                </c:pt>
                <c:pt idx="205">
                  <c:v>2.06</c:v>
                </c:pt>
                <c:pt idx="206">
                  <c:v>2.07</c:v>
                </c:pt>
                <c:pt idx="207">
                  <c:v>2.08</c:v>
                </c:pt>
                <c:pt idx="208">
                  <c:v>2.09</c:v>
                </c:pt>
                <c:pt idx="209">
                  <c:v>2.1</c:v>
                </c:pt>
                <c:pt idx="210">
                  <c:v>2.11</c:v>
                </c:pt>
                <c:pt idx="211">
                  <c:v>2.12</c:v>
                </c:pt>
                <c:pt idx="212">
                  <c:v>2.13</c:v>
                </c:pt>
                <c:pt idx="213">
                  <c:v>2.14</c:v>
                </c:pt>
                <c:pt idx="214">
                  <c:v>2.15</c:v>
                </c:pt>
                <c:pt idx="215">
                  <c:v>2.16</c:v>
                </c:pt>
                <c:pt idx="216">
                  <c:v>2.17</c:v>
                </c:pt>
                <c:pt idx="217">
                  <c:v>2.18</c:v>
                </c:pt>
                <c:pt idx="218">
                  <c:v>2.19</c:v>
                </c:pt>
                <c:pt idx="219">
                  <c:v>2.2</c:v>
                </c:pt>
                <c:pt idx="220">
                  <c:v>2.21</c:v>
                </c:pt>
                <c:pt idx="221">
                  <c:v>2.22</c:v>
                </c:pt>
                <c:pt idx="222">
                  <c:v>2.23</c:v>
                </c:pt>
                <c:pt idx="223">
                  <c:v>2.24</c:v>
                </c:pt>
                <c:pt idx="224">
                  <c:v>2.25</c:v>
                </c:pt>
                <c:pt idx="225">
                  <c:v>2.26</c:v>
                </c:pt>
                <c:pt idx="226">
                  <c:v>2.27</c:v>
                </c:pt>
                <c:pt idx="227">
                  <c:v>2.28</c:v>
                </c:pt>
                <c:pt idx="228">
                  <c:v>2.29</c:v>
                </c:pt>
                <c:pt idx="229">
                  <c:v>2.3</c:v>
                </c:pt>
                <c:pt idx="230">
                  <c:v>2.31</c:v>
                </c:pt>
                <c:pt idx="231">
                  <c:v>2.32</c:v>
                </c:pt>
                <c:pt idx="232">
                  <c:v>2.33</c:v>
                </c:pt>
                <c:pt idx="233">
                  <c:v>2.34</c:v>
                </c:pt>
                <c:pt idx="234">
                  <c:v>2.35</c:v>
                </c:pt>
                <c:pt idx="235">
                  <c:v>2.36</c:v>
                </c:pt>
                <c:pt idx="236">
                  <c:v>2.37</c:v>
                </c:pt>
                <c:pt idx="237">
                  <c:v>2.38</c:v>
                </c:pt>
                <c:pt idx="238">
                  <c:v>2.39</c:v>
                </c:pt>
                <c:pt idx="239">
                  <c:v>2.4</c:v>
                </c:pt>
                <c:pt idx="240">
                  <c:v>2.41</c:v>
                </c:pt>
                <c:pt idx="241">
                  <c:v>2.42</c:v>
                </c:pt>
                <c:pt idx="242">
                  <c:v>2.43</c:v>
                </c:pt>
                <c:pt idx="243">
                  <c:v>2.44</c:v>
                </c:pt>
                <c:pt idx="244">
                  <c:v>2.45</c:v>
                </c:pt>
                <c:pt idx="245">
                  <c:v>2.46</c:v>
                </c:pt>
                <c:pt idx="246">
                  <c:v>2.47</c:v>
                </c:pt>
                <c:pt idx="247">
                  <c:v>2.48</c:v>
                </c:pt>
                <c:pt idx="248">
                  <c:v>2.49</c:v>
                </c:pt>
                <c:pt idx="249">
                  <c:v>2.5</c:v>
                </c:pt>
                <c:pt idx="250">
                  <c:v>2.51</c:v>
                </c:pt>
                <c:pt idx="251">
                  <c:v>2.52</c:v>
                </c:pt>
                <c:pt idx="252">
                  <c:v>2.53</c:v>
                </c:pt>
                <c:pt idx="253">
                  <c:v>2.54</c:v>
                </c:pt>
                <c:pt idx="254">
                  <c:v>2.55</c:v>
                </c:pt>
                <c:pt idx="255">
                  <c:v>2.56</c:v>
                </c:pt>
                <c:pt idx="256">
                  <c:v>2.57</c:v>
                </c:pt>
                <c:pt idx="257">
                  <c:v>2.58</c:v>
                </c:pt>
                <c:pt idx="258">
                  <c:v>2.59</c:v>
                </c:pt>
                <c:pt idx="259">
                  <c:v>2.6</c:v>
                </c:pt>
                <c:pt idx="260">
                  <c:v>2.61</c:v>
                </c:pt>
                <c:pt idx="261">
                  <c:v>2.62</c:v>
                </c:pt>
                <c:pt idx="262">
                  <c:v>2.63</c:v>
                </c:pt>
                <c:pt idx="263">
                  <c:v>2.64</c:v>
                </c:pt>
                <c:pt idx="264">
                  <c:v>2.65</c:v>
                </c:pt>
                <c:pt idx="265">
                  <c:v>2.66</c:v>
                </c:pt>
                <c:pt idx="266">
                  <c:v>2.67</c:v>
                </c:pt>
                <c:pt idx="267">
                  <c:v>2.68</c:v>
                </c:pt>
                <c:pt idx="268">
                  <c:v>2.69</c:v>
                </c:pt>
                <c:pt idx="269">
                  <c:v>2.7</c:v>
                </c:pt>
                <c:pt idx="270">
                  <c:v>2.71</c:v>
                </c:pt>
                <c:pt idx="271">
                  <c:v>2.72</c:v>
                </c:pt>
                <c:pt idx="272">
                  <c:v>2.73</c:v>
                </c:pt>
                <c:pt idx="273">
                  <c:v>2.74</c:v>
                </c:pt>
                <c:pt idx="274">
                  <c:v>2.75</c:v>
                </c:pt>
                <c:pt idx="275">
                  <c:v>2.76</c:v>
                </c:pt>
                <c:pt idx="276">
                  <c:v>2.77</c:v>
                </c:pt>
                <c:pt idx="277">
                  <c:v>2.78</c:v>
                </c:pt>
                <c:pt idx="278">
                  <c:v>2.79</c:v>
                </c:pt>
                <c:pt idx="279">
                  <c:v>2.8</c:v>
                </c:pt>
                <c:pt idx="280">
                  <c:v>2.81</c:v>
                </c:pt>
                <c:pt idx="281">
                  <c:v>2.82</c:v>
                </c:pt>
                <c:pt idx="282">
                  <c:v>2.83</c:v>
                </c:pt>
                <c:pt idx="283">
                  <c:v>2.84</c:v>
                </c:pt>
                <c:pt idx="284">
                  <c:v>2.85</c:v>
                </c:pt>
                <c:pt idx="285">
                  <c:v>2.86</c:v>
                </c:pt>
                <c:pt idx="286">
                  <c:v>2.87</c:v>
                </c:pt>
                <c:pt idx="287">
                  <c:v>2.88</c:v>
                </c:pt>
                <c:pt idx="288">
                  <c:v>2.89</c:v>
                </c:pt>
                <c:pt idx="289">
                  <c:v>2.9</c:v>
                </c:pt>
                <c:pt idx="290">
                  <c:v>2.91</c:v>
                </c:pt>
                <c:pt idx="291">
                  <c:v>2.92</c:v>
                </c:pt>
                <c:pt idx="292">
                  <c:v>2.93</c:v>
                </c:pt>
                <c:pt idx="293">
                  <c:v>2.94</c:v>
                </c:pt>
                <c:pt idx="294">
                  <c:v>2.95</c:v>
                </c:pt>
                <c:pt idx="295">
                  <c:v>2.96</c:v>
                </c:pt>
                <c:pt idx="296">
                  <c:v>2.97</c:v>
                </c:pt>
                <c:pt idx="297">
                  <c:v>2.98</c:v>
                </c:pt>
                <c:pt idx="298">
                  <c:v>2.99</c:v>
                </c:pt>
                <c:pt idx="299">
                  <c:v>3</c:v>
                </c:pt>
                <c:pt idx="300">
                  <c:v>3.01</c:v>
                </c:pt>
                <c:pt idx="301">
                  <c:v>3.02</c:v>
                </c:pt>
                <c:pt idx="302">
                  <c:v>3.03</c:v>
                </c:pt>
                <c:pt idx="303">
                  <c:v>3.04</c:v>
                </c:pt>
                <c:pt idx="304">
                  <c:v>3.05</c:v>
                </c:pt>
                <c:pt idx="305">
                  <c:v>3.06</c:v>
                </c:pt>
                <c:pt idx="306">
                  <c:v>3.07</c:v>
                </c:pt>
                <c:pt idx="307">
                  <c:v>3.08</c:v>
                </c:pt>
                <c:pt idx="308">
                  <c:v>3.09</c:v>
                </c:pt>
                <c:pt idx="309">
                  <c:v>3.1</c:v>
                </c:pt>
                <c:pt idx="310">
                  <c:v>3.11</c:v>
                </c:pt>
                <c:pt idx="311">
                  <c:v>3.12</c:v>
                </c:pt>
                <c:pt idx="312">
                  <c:v>3.13</c:v>
                </c:pt>
                <c:pt idx="313">
                  <c:v>3.14</c:v>
                </c:pt>
                <c:pt idx="314">
                  <c:v>3.15</c:v>
                </c:pt>
                <c:pt idx="315">
                  <c:v>3.16</c:v>
                </c:pt>
                <c:pt idx="316">
                  <c:v>3.17</c:v>
                </c:pt>
                <c:pt idx="317">
                  <c:v>3.18</c:v>
                </c:pt>
                <c:pt idx="318">
                  <c:v>3.19</c:v>
                </c:pt>
                <c:pt idx="319">
                  <c:v>3.2</c:v>
                </c:pt>
                <c:pt idx="320">
                  <c:v>3.21</c:v>
                </c:pt>
                <c:pt idx="321">
                  <c:v>3.22</c:v>
                </c:pt>
                <c:pt idx="322">
                  <c:v>3.23</c:v>
                </c:pt>
                <c:pt idx="323">
                  <c:v>3.24</c:v>
                </c:pt>
                <c:pt idx="324">
                  <c:v>3.25</c:v>
                </c:pt>
                <c:pt idx="325">
                  <c:v>3.26</c:v>
                </c:pt>
                <c:pt idx="326">
                  <c:v>3.27</c:v>
                </c:pt>
                <c:pt idx="327">
                  <c:v>3.28</c:v>
                </c:pt>
                <c:pt idx="328">
                  <c:v>3.29</c:v>
                </c:pt>
                <c:pt idx="329">
                  <c:v>3.3</c:v>
                </c:pt>
                <c:pt idx="330">
                  <c:v>3.31</c:v>
                </c:pt>
                <c:pt idx="331">
                  <c:v>3.32</c:v>
                </c:pt>
                <c:pt idx="332">
                  <c:v>3.33</c:v>
                </c:pt>
                <c:pt idx="333">
                  <c:v>3.34</c:v>
                </c:pt>
                <c:pt idx="334">
                  <c:v>3.35</c:v>
                </c:pt>
                <c:pt idx="335">
                  <c:v>3.36</c:v>
                </c:pt>
                <c:pt idx="336">
                  <c:v>3.37</c:v>
                </c:pt>
                <c:pt idx="337">
                  <c:v>3.38</c:v>
                </c:pt>
                <c:pt idx="338">
                  <c:v>3.39</c:v>
                </c:pt>
                <c:pt idx="339">
                  <c:v>3.4</c:v>
                </c:pt>
                <c:pt idx="340">
                  <c:v>3.41</c:v>
                </c:pt>
                <c:pt idx="341">
                  <c:v>3.42</c:v>
                </c:pt>
                <c:pt idx="342">
                  <c:v>3.43</c:v>
                </c:pt>
                <c:pt idx="343">
                  <c:v>3.44</c:v>
                </c:pt>
                <c:pt idx="344">
                  <c:v>3.45</c:v>
                </c:pt>
                <c:pt idx="345">
                  <c:v>3.46</c:v>
                </c:pt>
                <c:pt idx="346">
                  <c:v>3.47</c:v>
                </c:pt>
                <c:pt idx="347">
                  <c:v>3.48</c:v>
                </c:pt>
                <c:pt idx="348">
                  <c:v>3.49</c:v>
                </c:pt>
                <c:pt idx="349">
                  <c:v>3.5</c:v>
                </c:pt>
                <c:pt idx="350">
                  <c:v>3.51</c:v>
                </c:pt>
                <c:pt idx="351">
                  <c:v>3.52</c:v>
                </c:pt>
                <c:pt idx="352">
                  <c:v>3.53</c:v>
                </c:pt>
                <c:pt idx="353">
                  <c:v>3.54</c:v>
                </c:pt>
                <c:pt idx="354">
                  <c:v>3.55</c:v>
                </c:pt>
                <c:pt idx="355">
                  <c:v>3.56</c:v>
                </c:pt>
                <c:pt idx="356">
                  <c:v>3.57</c:v>
                </c:pt>
                <c:pt idx="357">
                  <c:v>3.58</c:v>
                </c:pt>
                <c:pt idx="358">
                  <c:v>3.59</c:v>
                </c:pt>
                <c:pt idx="359">
                  <c:v>3.6</c:v>
                </c:pt>
                <c:pt idx="360">
                  <c:v>3.61</c:v>
                </c:pt>
                <c:pt idx="361">
                  <c:v>3.62</c:v>
                </c:pt>
                <c:pt idx="362">
                  <c:v>3.63</c:v>
                </c:pt>
                <c:pt idx="363">
                  <c:v>3.64</c:v>
                </c:pt>
                <c:pt idx="364">
                  <c:v>3.65</c:v>
                </c:pt>
                <c:pt idx="365">
                  <c:v>3.66</c:v>
                </c:pt>
                <c:pt idx="366">
                  <c:v>3.67</c:v>
                </c:pt>
                <c:pt idx="367">
                  <c:v>3.68</c:v>
                </c:pt>
                <c:pt idx="368">
                  <c:v>3.69</c:v>
                </c:pt>
                <c:pt idx="369">
                  <c:v>3.7</c:v>
                </c:pt>
                <c:pt idx="370">
                  <c:v>3.71</c:v>
                </c:pt>
                <c:pt idx="371">
                  <c:v>3.72</c:v>
                </c:pt>
                <c:pt idx="372">
                  <c:v>3.73</c:v>
                </c:pt>
                <c:pt idx="373">
                  <c:v>3.74</c:v>
                </c:pt>
                <c:pt idx="374">
                  <c:v>3.75</c:v>
                </c:pt>
                <c:pt idx="375">
                  <c:v>3.76</c:v>
                </c:pt>
                <c:pt idx="376">
                  <c:v>3.77</c:v>
                </c:pt>
                <c:pt idx="377">
                  <c:v>3.78</c:v>
                </c:pt>
                <c:pt idx="378">
                  <c:v>3.79</c:v>
                </c:pt>
                <c:pt idx="379">
                  <c:v>3.8</c:v>
                </c:pt>
                <c:pt idx="380">
                  <c:v>3.81</c:v>
                </c:pt>
                <c:pt idx="381">
                  <c:v>3.82</c:v>
                </c:pt>
                <c:pt idx="382">
                  <c:v>3.83</c:v>
                </c:pt>
                <c:pt idx="383">
                  <c:v>3.84</c:v>
                </c:pt>
                <c:pt idx="384">
                  <c:v>3.85</c:v>
                </c:pt>
                <c:pt idx="385">
                  <c:v>3.86</c:v>
                </c:pt>
                <c:pt idx="386">
                  <c:v>3.87</c:v>
                </c:pt>
                <c:pt idx="387">
                  <c:v>3.88</c:v>
                </c:pt>
                <c:pt idx="388">
                  <c:v>3.89</c:v>
                </c:pt>
                <c:pt idx="389">
                  <c:v>3.9</c:v>
                </c:pt>
                <c:pt idx="390">
                  <c:v>3.91</c:v>
                </c:pt>
                <c:pt idx="391">
                  <c:v>3.92</c:v>
                </c:pt>
                <c:pt idx="392">
                  <c:v>3.93</c:v>
                </c:pt>
                <c:pt idx="393">
                  <c:v>3.94</c:v>
                </c:pt>
                <c:pt idx="394">
                  <c:v>3.95</c:v>
                </c:pt>
                <c:pt idx="395">
                  <c:v>3.96</c:v>
                </c:pt>
                <c:pt idx="396">
                  <c:v>3.97</c:v>
                </c:pt>
                <c:pt idx="397">
                  <c:v>3.98</c:v>
                </c:pt>
                <c:pt idx="398">
                  <c:v>3.99</c:v>
                </c:pt>
                <c:pt idx="399">
                  <c:v>4</c:v>
                </c:pt>
                <c:pt idx="400">
                  <c:v>4.01</c:v>
                </c:pt>
                <c:pt idx="401">
                  <c:v>4.02</c:v>
                </c:pt>
                <c:pt idx="402">
                  <c:v>4.03</c:v>
                </c:pt>
                <c:pt idx="403">
                  <c:v>4.04</c:v>
                </c:pt>
                <c:pt idx="404">
                  <c:v>4.05</c:v>
                </c:pt>
                <c:pt idx="405">
                  <c:v>4.06</c:v>
                </c:pt>
                <c:pt idx="406">
                  <c:v>4.07</c:v>
                </c:pt>
                <c:pt idx="407">
                  <c:v>4.08</c:v>
                </c:pt>
                <c:pt idx="408">
                  <c:v>4.09</c:v>
                </c:pt>
                <c:pt idx="409">
                  <c:v>4.1</c:v>
                </c:pt>
                <c:pt idx="410">
                  <c:v>4.11</c:v>
                </c:pt>
                <c:pt idx="411">
                  <c:v>4.12</c:v>
                </c:pt>
                <c:pt idx="412">
                  <c:v>4.13</c:v>
                </c:pt>
                <c:pt idx="413">
                  <c:v>4.14</c:v>
                </c:pt>
                <c:pt idx="414">
                  <c:v>4.15</c:v>
                </c:pt>
                <c:pt idx="415">
                  <c:v>4.16</c:v>
                </c:pt>
                <c:pt idx="416">
                  <c:v>4.17</c:v>
                </c:pt>
                <c:pt idx="417">
                  <c:v>4.18</c:v>
                </c:pt>
                <c:pt idx="418">
                  <c:v>4.19</c:v>
                </c:pt>
                <c:pt idx="419">
                  <c:v>4.2</c:v>
                </c:pt>
                <c:pt idx="420">
                  <c:v>4.21</c:v>
                </c:pt>
                <c:pt idx="421">
                  <c:v>4.22</c:v>
                </c:pt>
                <c:pt idx="422">
                  <c:v>4.23</c:v>
                </c:pt>
                <c:pt idx="423">
                  <c:v>4.24</c:v>
                </c:pt>
                <c:pt idx="424">
                  <c:v>4.25</c:v>
                </c:pt>
                <c:pt idx="425">
                  <c:v>4.26</c:v>
                </c:pt>
                <c:pt idx="426">
                  <c:v>4.27</c:v>
                </c:pt>
                <c:pt idx="427">
                  <c:v>4.28</c:v>
                </c:pt>
                <c:pt idx="428">
                  <c:v>4.29</c:v>
                </c:pt>
                <c:pt idx="429">
                  <c:v>4.3</c:v>
                </c:pt>
                <c:pt idx="430">
                  <c:v>4.31</c:v>
                </c:pt>
                <c:pt idx="431">
                  <c:v>4.32</c:v>
                </c:pt>
                <c:pt idx="432">
                  <c:v>4.33</c:v>
                </c:pt>
                <c:pt idx="433">
                  <c:v>4.34</c:v>
                </c:pt>
                <c:pt idx="434">
                  <c:v>4.35</c:v>
                </c:pt>
                <c:pt idx="435">
                  <c:v>4.36</c:v>
                </c:pt>
                <c:pt idx="436">
                  <c:v>4.37</c:v>
                </c:pt>
                <c:pt idx="437">
                  <c:v>4.38</c:v>
                </c:pt>
                <c:pt idx="438">
                  <c:v>4.39</c:v>
                </c:pt>
                <c:pt idx="439">
                  <c:v>4.4</c:v>
                </c:pt>
                <c:pt idx="440">
                  <c:v>4.41</c:v>
                </c:pt>
                <c:pt idx="441">
                  <c:v>4.42</c:v>
                </c:pt>
                <c:pt idx="442">
                  <c:v>4.43</c:v>
                </c:pt>
                <c:pt idx="443">
                  <c:v>4.44</c:v>
                </c:pt>
                <c:pt idx="444">
                  <c:v>4.45</c:v>
                </c:pt>
                <c:pt idx="445">
                  <c:v>4.46</c:v>
                </c:pt>
                <c:pt idx="446">
                  <c:v>4.47</c:v>
                </c:pt>
                <c:pt idx="447">
                  <c:v>4.48</c:v>
                </c:pt>
                <c:pt idx="448">
                  <c:v>4.49</c:v>
                </c:pt>
                <c:pt idx="449">
                  <c:v>4.5</c:v>
                </c:pt>
                <c:pt idx="450">
                  <c:v>4.51</c:v>
                </c:pt>
                <c:pt idx="451">
                  <c:v>4.52</c:v>
                </c:pt>
                <c:pt idx="452">
                  <c:v>4.53</c:v>
                </c:pt>
                <c:pt idx="453">
                  <c:v>4.54</c:v>
                </c:pt>
                <c:pt idx="454">
                  <c:v>4.55</c:v>
                </c:pt>
                <c:pt idx="455">
                  <c:v>4.56</c:v>
                </c:pt>
                <c:pt idx="456">
                  <c:v>4.57</c:v>
                </c:pt>
                <c:pt idx="457">
                  <c:v>4.58</c:v>
                </c:pt>
                <c:pt idx="458">
                  <c:v>4.59</c:v>
                </c:pt>
                <c:pt idx="459">
                  <c:v>4.6</c:v>
                </c:pt>
                <c:pt idx="460">
                  <c:v>4.61</c:v>
                </c:pt>
                <c:pt idx="461">
                  <c:v>4.62</c:v>
                </c:pt>
                <c:pt idx="462">
                  <c:v>4.63</c:v>
                </c:pt>
                <c:pt idx="463">
                  <c:v>4.64</c:v>
                </c:pt>
                <c:pt idx="464">
                  <c:v>4.65</c:v>
                </c:pt>
                <c:pt idx="465">
                  <c:v>4.66</c:v>
                </c:pt>
                <c:pt idx="466">
                  <c:v>4.67</c:v>
                </c:pt>
                <c:pt idx="467">
                  <c:v>4.68</c:v>
                </c:pt>
                <c:pt idx="468">
                  <c:v>4.69</c:v>
                </c:pt>
                <c:pt idx="469">
                  <c:v>4.7</c:v>
                </c:pt>
                <c:pt idx="470">
                  <c:v>4.71</c:v>
                </c:pt>
                <c:pt idx="471">
                  <c:v>4.72</c:v>
                </c:pt>
                <c:pt idx="472">
                  <c:v>4.73</c:v>
                </c:pt>
                <c:pt idx="473">
                  <c:v>4.74</c:v>
                </c:pt>
                <c:pt idx="474">
                  <c:v>4.75</c:v>
                </c:pt>
                <c:pt idx="475">
                  <c:v>4.76</c:v>
                </c:pt>
                <c:pt idx="476">
                  <c:v>4.77</c:v>
                </c:pt>
                <c:pt idx="477">
                  <c:v>4.78</c:v>
                </c:pt>
                <c:pt idx="478">
                  <c:v>4.79</c:v>
                </c:pt>
                <c:pt idx="479">
                  <c:v>4.8</c:v>
                </c:pt>
                <c:pt idx="480">
                  <c:v>4.81</c:v>
                </c:pt>
                <c:pt idx="481">
                  <c:v>4.82</c:v>
                </c:pt>
                <c:pt idx="482">
                  <c:v>4.83</c:v>
                </c:pt>
                <c:pt idx="483">
                  <c:v>4.84</c:v>
                </c:pt>
                <c:pt idx="484">
                  <c:v>4.85</c:v>
                </c:pt>
                <c:pt idx="485">
                  <c:v>4.86</c:v>
                </c:pt>
                <c:pt idx="486">
                  <c:v>4.87</c:v>
                </c:pt>
                <c:pt idx="487">
                  <c:v>4.88</c:v>
                </c:pt>
                <c:pt idx="488">
                  <c:v>4.89</c:v>
                </c:pt>
                <c:pt idx="489">
                  <c:v>4.9</c:v>
                </c:pt>
                <c:pt idx="490">
                  <c:v>4.91</c:v>
                </c:pt>
                <c:pt idx="491">
                  <c:v>4.92</c:v>
                </c:pt>
                <c:pt idx="492">
                  <c:v>4.93</c:v>
                </c:pt>
                <c:pt idx="493">
                  <c:v>4.94</c:v>
                </c:pt>
                <c:pt idx="494">
                  <c:v>4.95</c:v>
                </c:pt>
                <c:pt idx="495">
                  <c:v>4.96</c:v>
                </c:pt>
                <c:pt idx="496">
                  <c:v>4.97</c:v>
                </c:pt>
                <c:pt idx="497">
                  <c:v>4.98</c:v>
                </c:pt>
                <c:pt idx="498">
                  <c:v>4.99</c:v>
                </c:pt>
                <c:pt idx="499">
                  <c:v>5</c:v>
                </c:pt>
                <c:pt idx="500">
                  <c:v>5.01</c:v>
                </c:pt>
                <c:pt idx="501">
                  <c:v>5.02</c:v>
                </c:pt>
                <c:pt idx="502">
                  <c:v>5.03</c:v>
                </c:pt>
                <c:pt idx="503">
                  <c:v>5.04</c:v>
                </c:pt>
                <c:pt idx="504">
                  <c:v>5.05</c:v>
                </c:pt>
                <c:pt idx="505">
                  <c:v>5.06</c:v>
                </c:pt>
                <c:pt idx="506">
                  <c:v>5.07</c:v>
                </c:pt>
                <c:pt idx="507">
                  <c:v>5.08</c:v>
                </c:pt>
                <c:pt idx="508">
                  <c:v>5.09</c:v>
                </c:pt>
                <c:pt idx="509">
                  <c:v>5.1</c:v>
                </c:pt>
                <c:pt idx="510">
                  <c:v>5.11</c:v>
                </c:pt>
                <c:pt idx="511">
                  <c:v>5.12</c:v>
                </c:pt>
                <c:pt idx="512">
                  <c:v>5.13</c:v>
                </c:pt>
                <c:pt idx="513">
                  <c:v>5.14</c:v>
                </c:pt>
                <c:pt idx="514">
                  <c:v>5.15</c:v>
                </c:pt>
                <c:pt idx="515">
                  <c:v>5.16</c:v>
                </c:pt>
                <c:pt idx="516">
                  <c:v>5.17</c:v>
                </c:pt>
                <c:pt idx="517">
                  <c:v>5.18</c:v>
                </c:pt>
                <c:pt idx="518">
                  <c:v>5.19</c:v>
                </c:pt>
                <c:pt idx="519">
                  <c:v>5.2</c:v>
                </c:pt>
                <c:pt idx="520">
                  <c:v>5.21</c:v>
                </c:pt>
                <c:pt idx="521">
                  <c:v>5.22</c:v>
                </c:pt>
                <c:pt idx="522">
                  <c:v>5.23</c:v>
                </c:pt>
                <c:pt idx="523">
                  <c:v>5.24</c:v>
                </c:pt>
                <c:pt idx="524">
                  <c:v>5.25</c:v>
                </c:pt>
                <c:pt idx="525">
                  <c:v>5.26</c:v>
                </c:pt>
                <c:pt idx="526">
                  <c:v>5.27</c:v>
                </c:pt>
                <c:pt idx="527">
                  <c:v>5.28</c:v>
                </c:pt>
                <c:pt idx="528">
                  <c:v>5.29</c:v>
                </c:pt>
                <c:pt idx="529">
                  <c:v>5.3</c:v>
                </c:pt>
                <c:pt idx="530">
                  <c:v>5.31</c:v>
                </c:pt>
                <c:pt idx="531">
                  <c:v>5.32</c:v>
                </c:pt>
                <c:pt idx="532">
                  <c:v>5.33</c:v>
                </c:pt>
                <c:pt idx="533">
                  <c:v>5.34</c:v>
                </c:pt>
                <c:pt idx="534">
                  <c:v>5.35</c:v>
                </c:pt>
                <c:pt idx="535">
                  <c:v>5.36</c:v>
                </c:pt>
                <c:pt idx="536">
                  <c:v>5.37</c:v>
                </c:pt>
                <c:pt idx="537">
                  <c:v>5.38</c:v>
                </c:pt>
                <c:pt idx="538">
                  <c:v>5.39</c:v>
                </c:pt>
                <c:pt idx="539">
                  <c:v>5.4</c:v>
                </c:pt>
                <c:pt idx="540">
                  <c:v>5.41</c:v>
                </c:pt>
                <c:pt idx="541">
                  <c:v>5.42</c:v>
                </c:pt>
                <c:pt idx="542">
                  <c:v>5.43</c:v>
                </c:pt>
                <c:pt idx="543">
                  <c:v>5.44</c:v>
                </c:pt>
                <c:pt idx="544">
                  <c:v>5.45</c:v>
                </c:pt>
                <c:pt idx="545">
                  <c:v>5.46</c:v>
                </c:pt>
                <c:pt idx="546">
                  <c:v>5.47</c:v>
                </c:pt>
                <c:pt idx="547">
                  <c:v>5.48</c:v>
                </c:pt>
                <c:pt idx="548">
                  <c:v>5.49</c:v>
                </c:pt>
                <c:pt idx="549">
                  <c:v>5.5</c:v>
                </c:pt>
                <c:pt idx="550">
                  <c:v>5.51</c:v>
                </c:pt>
                <c:pt idx="551">
                  <c:v>5.52</c:v>
                </c:pt>
                <c:pt idx="552">
                  <c:v>5.53</c:v>
                </c:pt>
                <c:pt idx="553">
                  <c:v>5.54</c:v>
                </c:pt>
                <c:pt idx="554">
                  <c:v>5.55</c:v>
                </c:pt>
                <c:pt idx="555">
                  <c:v>5.56</c:v>
                </c:pt>
                <c:pt idx="556">
                  <c:v>5.57</c:v>
                </c:pt>
                <c:pt idx="557">
                  <c:v>5.58</c:v>
                </c:pt>
                <c:pt idx="558">
                  <c:v>5.59</c:v>
                </c:pt>
                <c:pt idx="559">
                  <c:v>5.6</c:v>
                </c:pt>
                <c:pt idx="560">
                  <c:v>5.61</c:v>
                </c:pt>
                <c:pt idx="561">
                  <c:v>5.62</c:v>
                </c:pt>
                <c:pt idx="562">
                  <c:v>5.63</c:v>
                </c:pt>
                <c:pt idx="563">
                  <c:v>5.64</c:v>
                </c:pt>
                <c:pt idx="564">
                  <c:v>5.65</c:v>
                </c:pt>
                <c:pt idx="565">
                  <c:v>5.66</c:v>
                </c:pt>
                <c:pt idx="566">
                  <c:v>5.67</c:v>
                </c:pt>
                <c:pt idx="567">
                  <c:v>5.68</c:v>
                </c:pt>
                <c:pt idx="568">
                  <c:v>5.69</c:v>
                </c:pt>
                <c:pt idx="569">
                  <c:v>5.7</c:v>
                </c:pt>
                <c:pt idx="570">
                  <c:v>5.71</c:v>
                </c:pt>
                <c:pt idx="571">
                  <c:v>5.72</c:v>
                </c:pt>
                <c:pt idx="572">
                  <c:v>5.73</c:v>
                </c:pt>
                <c:pt idx="573">
                  <c:v>5.74</c:v>
                </c:pt>
                <c:pt idx="574">
                  <c:v>5.75</c:v>
                </c:pt>
                <c:pt idx="575">
                  <c:v>5.76</c:v>
                </c:pt>
                <c:pt idx="576">
                  <c:v>5.77</c:v>
                </c:pt>
                <c:pt idx="577">
                  <c:v>5.78</c:v>
                </c:pt>
                <c:pt idx="578">
                  <c:v>5.79</c:v>
                </c:pt>
                <c:pt idx="579">
                  <c:v>5.8</c:v>
                </c:pt>
                <c:pt idx="580">
                  <c:v>5.81</c:v>
                </c:pt>
                <c:pt idx="581">
                  <c:v>5.82</c:v>
                </c:pt>
                <c:pt idx="582">
                  <c:v>5.83</c:v>
                </c:pt>
                <c:pt idx="583">
                  <c:v>5.84</c:v>
                </c:pt>
                <c:pt idx="584">
                  <c:v>5.85</c:v>
                </c:pt>
                <c:pt idx="585">
                  <c:v>5.86</c:v>
                </c:pt>
                <c:pt idx="586">
                  <c:v>5.87</c:v>
                </c:pt>
                <c:pt idx="587">
                  <c:v>5.88</c:v>
                </c:pt>
                <c:pt idx="588">
                  <c:v>5.89</c:v>
                </c:pt>
                <c:pt idx="589">
                  <c:v>5.9</c:v>
                </c:pt>
                <c:pt idx="590">
                  <c:v>5.91</c:v>
                </c:pt>
                <c:pt idx="591">
                  <c:v>5.92</c:v>
                </c:pt>
                <c:pt idx="592">
                  <c:v>5.93</c:v>
                </c:pt>
                <c:pt idx="593">
                  <c:v>5.94</c:v>
                </c:pt>
                <c:pt idx="594">
                  <c:v>5.95</c:v>
                </c:pt>
                <c:pt idx="595">
                  <c:v>5.96</c:v>
                </c:pt>
                <c:pt idx="596">
                  <c:v>5.97</c:v>
                </c:pt>
                <c:pt idx="597">
                  <c:v>5.98</c:v>
                </c:pt>
                <c:pt idx="598">
                  <c:v>5.99</c:v>
                </c:pt>
                <c:pt idx="599">
                  <c:v>6</c:v>
                </c:pt>
              </c:numCache>
            </c:numRef>
          </c:xVal>
          <c:yVal>
            <c:numRef>
              <c:f>'FROM SPLIT TIMES'!$G$2:$G$601</c:f>
              <c:numCache>
                <c:formatCode>General</c:formatCode>
                <c:ptCount val="600"/>
                <c:pt idx="0">
                  <c:v>0</c:v>
                </c:pt>
                <c:pt idx="1" c:formatCode="0.00">
                  <c:v>0</c:v>
                </c:pt>
                <c:pt idx="2" c:formatCode="0.00">
                  <c:v>0.00146281094365448</c:v>
                </c:pt>
                <c:pt idx="3" c:formatCode="0.00">
                  <c:v>0.00364638559577622</c:v>
                </c:pt>
                <c:pt idx="4" c:formatCode="0.00">
                  <c:v>0.00654372127615107</c:v>
                </c:pt>
                <c:pt idx="5" c:formatCode="0.00">
                  <c:v>0.01014788334008</c:v>
                </c:pt>
                <c:pt idx="6" c:formatCode="0.00">
                  <c:v>0.0144520045173704</c:v>
                </c:pt>
                <c:pt idx="7" c:formatCode="0.00">
                  <c:v>0.0194492842577503</c:v>
                </c:pt>
                <c:pt idx="8" c:formatCode="0.00">
                  <c:v>0.0251329880826406</c:v>
                </c:pt>
                <c:pt idx="9" c:formatCode="0.00">
                  <c:v>0.0314964469432276</c:v>
                </c:pt>
                <c:pt idx="10" c:formatCode="0.00">
                  <c:v>0.0385330565847699</c:v>
                </c:pt>
                <c:pt idx="11" c:formatCode="0.00">
                  <c:v>0.0462362769170832</c:v>
                </c:pt>
                <c:pt idx="12" c:formatCode="0.00">
                  <c:v>0.0545996313911405</c:v>
                </c:pt>
                <c:pt idx="13" c:formatCode="0.00">
                  <c:v>0.063616706381729</c:v>
                </c:pt>
                <c:pt idx="14" c:formatCode="0.00">
                  <c:v>0.0732811505761051</c:v>
                </c:pt>
                <c:pt idx="15" c:formatCode="0.00">
                  <c:v>0.083586674368589</c:v>
                </c:pt>
                <c:pt idx="16" c:formatCode="0.00">
                  <c:v>0.0945270492610409</c:v>
                </c:pt>
                <c:pt idx="17" c:formatCode="0.00">
                  <c:v>0.106096107269162</c:v>
                </c:pt>
                <c:pt idx="18" c:formatCode="0.00">
                  <c:v>0.118287740334566</c:v>
                </c:pt>
                <c:pt idx="19" c:formatCode="0.00">
                  <c:v>0.131095899742555</c:v>
                </c:pt>
                <c:pt idx="20" c:formatCode="0.00">
                  <c:v>0.144514595545566</c:v>
                </c:pt>
                <c:pt idx="21" c:formatCode="0.00">
                  <c:v>0.158537895992202</c:v>
                </c:pt>
                <c:pt idx="22" c:formatCode="0.00">
                  <c:v>0.173159926961825</c:v>
                </c:pt>
                <c:pt idx="23" c:formatCode="0.00">
                  <c:v>0.188374871404635</c:v>
                </c:pt>
                <c:pt idx="24" c:formatCode="0.00">
                  <c:v>0.204176968787187</c:v>
                </c:pt>
                <c:pt idx="25" c:formatCode="0.00">
                  <c:v>0.220560514543303</c:v>
                </c:pt>
                <c:pt idx="26" c:formatCode="0.00">
                  <c:v>0.237519859530314</c:v>
                </c:pt>
                <c:pt idx="27" c:formatCode="0.00">
                  <c:v>0.255049409490579</c:v>
                </c:pt>
                <c:pt idx="28" c:formatCode="0.00">
                  <c:v>0.273143624518251</c:v>
                </c:pt>
                <c:pt idx="29" c:formatCode="0.00">
                  <c:v>0.291797018531208</c:v>
                </c:pt>
                <c:pt idx="30" c:formatCode="0.00">
                  <c:v>0.311004158748122</c:v>
                </c:pt>
                <c:pt idx="31" c:formatCode="0.00">
                  <c:v>0.330759665170611</c:v>
                </c:pt>
                <c:pt idx="32" c:formatCode="0.00">
                  <c:v>0.351058210070414</c:v>
                </c:pt>
                <c:pt idx="33" c:formatCode="0.00">
                  <c:v>0.37189451748156</c:v>
                </c:pt>
                <c:pt idx="34" c:formatCode="0.00">
                  <c:v>0.393263362697458</c:v>
                </c:pt>
                <c:pt idx="35" c:formatCode="0.00">
                  <c:v>0.41515957177288</c:v>
                </c:pt>
                <c:pt idx="36" c:formatCode="0.00">
                  <c:v>0.437578021030786</c:v>
                </c:pt>
                <c:pt idx="37" c:formatCode="0.00">
                  <c:v>0.460513636573934</c:v>
                </c:pt>
                <c:pt idx="38" c:formatCode="0.00">
                  <c:v>0.483961393801237</c:v>
                </c:pt>
                <c:pt idx="39" c:formatCode="0.00">
                  <c:v>0.50791631692882</c:v>
                </c:pt>
                <c:pt idx="40" c:formatCode="0.00">
                  <c:v>0.532373478515728</c:v>
                </c:pt>
                <c:pt idx="41" c:formatCode="0.00">
                  <c:v>0.557327998994246</c:v>
                </c:pt>
                <c:pt idx="42" c:formatCode="0.00">
                  <c:v>0.58277504620478</c:v>
                </c:pt>
                <c:pt idx="43" c:formatCode="0.00">
                  <c:v>0.608709834935255</c:v>
                </c:pt>
                <c:pt idx="44" c:formatCode="0.00">
                  <c:v>0.635127626464989</c:v>
                </c:pt>
                <c:pt idx="45" c:formatCode="0.00">
                  <c:v>0.662023728113003</c:v>
                </c:pt>
                <c:pt idx="46" c:formatCode="0.00">
                  <c:v>0.689393492790711</c:v>
                </c:pt>
                <c:pt idx="47" c:formatCode="0.00">
                  <c:v>0.717232318558968</c:v>
                </c:pt>
                <c:pt idx="48" c:formatCode="0.00">
                  <c:v>0.745535648189405</c:v>
                </c:pt>
                <c:pt idx="49" c:formatCode="0.00">
                  <c:v>0.774298968730043</c:v>
                </c:pt>
                <c:pt idx="50" c:formatCode="0.00">
                  <c:v>0.803517811075116</c:v>
                </c:pt>
                <c:pt idx="51" c:formatCode="0.00">
                  <c:v>0.833187749539078</c:v>
                </c:pt>
                <c:pt idx="52" c:formatCode="0.00">
                  <c:v>0.863304401434745</c:v>
                </c:pt>
                <c:pt idx="53" c:formatCode="0.00">
                  <c:v>0.893863426655545</c:v>
                </c:pt>
                <c:pt idx="54" c:formatCode="0.00">
                  <c:v>0.924860527261812</c:v>
                </c:pt>
                <c:pt idx="55" c:formatCode="0.00">
                  <c:v>0.956291447071114</c:v>
                </c:pt>
                <c:pt idx="56" c:formatCode="0.00">
                  <c:v>0.988151971252552</c:v>
                </c:pt>
                <c:pt idx="57" c:formatCode="0.00">
                  <c:v>1.020437925925</c:v>
                </c:pt>
                <c:pt idx="58" c:formatCode="0.00">
                  <c:v>1.05314517775927</c:v>
                </c:pt>
                <c:pt idx="59" c:formatCode="0.00">
                  <c:v>1.08626963358408</c:v>
                </c:pt>
                <c:pt idx="60" c:formatCode="0.00">
                  <c:v>1.11980723999596</c:v>
                </c:pt>
                <c:pt idx="61" c:formatCode="0.00">
                  <c:v>1.15375398297281</c:v>
                </c:pt>
                <c:pt idx="62" c:formatCode="0.00">
                  <c:v>1.18810588749136</c:v>
                </c:pt>
                <c:pt idx="63" c:formatCode="0.00">
                  <c:v>1.2228590171482</c:v>
                </c:pt>
                <c:pt idx="64" c:formatCode="0.00">
                  <c:v>1.2580094737846</c:v>
                </c:pt>
                <c:pt idx="65" c:formatCode="0.00">
                  <c:v>1.29355339711496</c:v>
                </c:pt>
                <c:pt idx="66" c:formatCode="0.00">
                  <c:v>1.32948696435879</c:v>
                </c:pt>
                <c:pt idx="67" c:formatCode="0.00">
                  <c:v>1.36580638987637</c:v>
                </c:pt>
                <c:pt idx="68" c:formatCode="0.00">
                  <c:v>1.40250792480789</c:v>
                </c:pt>
                <c:pt idx="69" c:formatCode="0.00">
                  <c:v>1.43958785671612</c:v>
                </c:pt>
                <c:pt idx="70" c:formatCode="0.00">
                  <c:v>1.47704250923251</c:v>
                </c:pt>
                <c:pt idx="71" c:formatCode="0.00">
                  <c:v>1.51486824170679</c:v>
                </c:pt>
                <c:pt idx="72" c:formatCode="0.00">
                  <c:v>1.55306144885995</c:v>
                </c:pt>
                <c:pt idx="73" c:formatCode="0.00">
                  <c:v>1.59161856044055</c:v>
                </c:pt>
                <c:pt idx="74" c:formatCode="0.00">
                  <c:v>1.63053604088443</c:v>
                </c:pt>
                <c:pt idx="75" c:formatCode="0.00">
                  <c:v>1.6698103889777</c:v>
                </c:pt>
                <c:pt idx="76" c:formatCode="0.00">
                  <c:v>1.709438137523</c:v>
                </c:pt>
                <c:pt idx="77" c:formatCode="0.00">
                  <c:v>1.74941585300901</c:v>
                </c:pt>
                <c:pt idx="78" c:formatCode="0.00">
                  <c:v>1.78974013528316</c:v>
                </c:pt>
                <c:pt idx="79" c:formatCode="0.00">
                  <c:v>1.83040761722755</c:v>
                </c:pt>
                <c:pt idx="80" c:formatCode="0.00">
                  <c:v>1.87141496443797</c:v>
                </c:pt>
                <c:pt idx="81" c:formatCode="0.00">
                  <c:v>1.91275887490608</c:v>
                </c:pt>
                <c:pt idx="82" c:formatCode="0.00">
                  <c:v>1.95443607870468</c:v>
                </c:pt>
                <c:pt idx="83" c:formatCode="0.00">
                  <c:v>1.99644333767597</c:v>
                </c:pt>
                <c:pt idx="84" c:formatCode="0.00">
                  <c:v>2.03877744512296</c:v>
                </c:pt>
                <c:pt idx="85" c:formatCode="0.00">
                  <c:v>2.08143522550374</c:v>
                </c:pt>
                <c:pt idx="86" c:formatCode="0.00">
                  <c:v>2.12441353412884</c:v>
                </c:pt>
                <c:pt idx="87" c:formatCode="0.00">
                  <c:v>2.16770925686144</c:v>
                </c:pt>
                <c:pt idx="88" c:formatCode="0.00">
                  <c:v>2.21131930982058</c:v>
                </c:pt>
                <c:pt idx="89" c:formatCode="0.00">
                  <c:v>2.25524063908715</c:v>
                </c:pt>
                <c:pt idx="90" c:formatCode="0.00">
                  <c:v>2.29947022041282</c:v>
                </c:pt>
                <c:pt idx="91" c:formatCode="0.00">
                  <c:v>2.34400505893177</c:v>
                </c:pt>
                <c:pt idx="92" c:formatCode="0.00">
                  <c:v>2.38884218887522</c:v>
                </c:pt>
                <c:pt idx="93" c:formatCode="0.00">
                  <c:v>2.43397867328872</c:v>
                </c:pt>
                <c:pt idx="94" c:formatCode="0.00">
                  <c:v>2.47941160375222</c:v>
                </c:pt>
                <c:pt idx="95" c:formatCode="0.00">
                  <c:v>2.52513810010282</c:v>
                </c:pt>
                <c:pt idx="96" c:formatCode="0.00">
                  <c:v>2.57115531016025</c:v>
                </c:pt>
                <c:pt idx="97" c:formatCode="0.00">
                  <c:v>2.617460409455</c:v>
                </c:pt>
                <c:pt idx="98" c:formatCode="0.00">
                  <c:v>2.66405060095907</c:v>
                </c:pt>
                <c:pt idx="99" c:formatCode="0.00">
                  <c:v>2.7109231148194</c:v>
                </c:pt>
                <c:pt idx="100" c:formatCode="0.00">
                  <c:v>2.7580752080938</c:v>
                </c:pt>
                <c:pt idx="101" c:formatCode="0.00">
                  <c:v>2.80550416448953</c:v>
                </c:pt>
                <c:pt idx="102" c:formatCode="0.00">
                  <c:v>2.85320729410436</c:v>
                </c:pt>
                <c:pt idx="103" c:formatCode="0.00">
                  <c:v>2.9011819331702</c:v>
                </c:pt>
                <c:pt idx="104" c:formatCode="0.00">
                  <c:v>2.94942544379914</c:v>
                </c:pt>
                <c:pt idx="105" c:formatCode="0.00">
                  <c:v>2.99793521373207</c:v>
                </c:pt>
                <c:pt idx="106" c:formatCode="0.00">
                  <c:v>3.04670865608962</c:v>
                </c:pt>
                <c:pt idx="107" c:formatCode="0.00">
                  <c:v>3.09574320912563</c:v>
                </c:pt>
                <c:pt idx="108" c:formatCode="0.00">
                  <c:v>3.14503633598292</c:v>
                </c:pt>
                <c:pt idx="109" c:formatCode="0.00">
                  <c:v>3.19458552445151</c:v>
                </c:pt>
                <c:pt idx="110" c:formatCode="0.00">
                  <c:v>3.24438828672914</c:v>
                </c:pt>
                <c:pt idx="111" c:formatCode="0.00">
                  <c:v>3.29444215918416</c:v>
                </c:pt>
                <c:pt idx="112" c:formatCode="0.00">
                  <c:v>3.34474470212065</c:v>
                </c:pt>
                <c:pt idx="113" c:formatCode="0.00">
                  <c:v>3.39529349954591</c:v>
                </c:pt>
                <c:pt idx="114" c:formatCode="0.00">
                  <c:v>3.44608615894015</c:v>
                </c:pt>
                <c:pt idx="115" c:formatCode="0.00">
                  <c:v>3.49712031102844</c:v>
                </c:pt>
                <c:pt idx="116" c:formatCode="0.00">
                  <c:v>3.54839360955487</c:v>
                </c:pt>
                <c:pt idx="117" c:formatCode="0.00">
                  <c:v>3.59990373105891</c:v>
                </c:pt>
                <c:pt idx="118" c:formatCode="0.00">
                  <c:v>3.65164837465392</c:v>
                </c:pt>
                <c:pt idx="119" c:formatCode="0.00">
                  <c:v>3.70362526180787</c:v>
                </c:pt>
                <c:pt idx="120" c:formatCode="0.00">
                  <c:v>3.7558321361261</c:v>
                </c:pt>
                <c:pt idx="121" c:formatCode="0.00">
                  <c:v>3.80826676313628</c:v>
                </c:pt>
                <c:pt idx="122" c:formatCode="0.00">
                  <c:v>3.86092693007541</c:v>
                </c:pt>
                <c:pt idx="123" c:formatCode="0.00">
                  <c:v>3.91381044567888</c:v>
                </c:pt>
                <c:pt idx="124" c:formatCode="0.00">
                  <c:v>3.96691513997164</c:v>
                </c:pt>
                <c:pt idx="125" c:formatCode="0.00">
                  <c:v>4.02023886406132</c:v>
                </c:pt>
                <c:pt idx="126" c:formatCode="0.00">
                  <c:v>4.07377948993342</c:v>
                </c:pt>
                <c:pt idx="127" c:formatCode="0.00">
                  <c:v>4.12753491024845</c:v>
                </c:pt>
                <c:pt idx="128" c:formatCode="0.00">
                  <c:v>4.18150303814109</c:v>
                </c:pt>
                <c:pt idx="129" c:formatCode="0.00">
                  <c:v>4.23568180702122</c:v>
                </c:pt>
                <c:pt idx="130" c:formatCode="0.00">
                  <c:v>4.290069170377</c:v>
                </c:pt>
                <c:pt idx="131" c:formatCode="0.00">
                  <c:v>4.34466310157974</c:v>
                </c:pt>
                <c:pt idx="132" c:formatCode="0.00">
                  <c:v>4.39946159369074</c:v>
                </c:pt>
                <c:pt idx="133" c:formatCode="0.00">
                  <c:v>4.45446265927001</c:v>
                </c:pt>
                <c:pt idx="134" c:formatCode="0.00">
                  <c:v>4.50966433018679</c:v>
                </c:pt>
                <c:pt idx="135" c:formatCode="0.00">
                  <c:v>4.56506465743199</c:v>
                </c:pt>
                <c:pt idx="136" c:formatCode="0.00">
                  <c:v>4.62066171093237</c:v>
                </c:pt>
                <c:pt idx="137" c:formatCode="0.00">
                  <c:v>4.67645357936659</c:v>
                </c:pt>
                <c:pt idx="138" c:formatCode="0.00">
                  <c:v>4.73243836998303</c:v>
                </c:pt>
                <c:pt idx="139" c:formatCode="0.00">
                  <c:v>4.78861420841935</c:v>
                </c:pt>
                <c:pt idx="140" c:formatCode="0.00">
                  <c:v>4.84497923852385</c:v>
                </c:pt>
                <c:pt idx="141" c:formatCode="0.00">
                  <c:v>4.90153162217851</c:v>
                </c:pt>
                <c:pt idx="142" c:formatCode="0.00">
                  <c:v>4.95826953912382</c:v>
                </c:pt>
                <c:pt idx="143" c:formatCode="0.00">
                  <c:v>5.01519118678525</c:v>
                </c:pt>
                <c:pt idx="144" c:formatCode="0.00">
                  <c:v>5.07229478010144</c:v>
                </c:pt>
                <c:pt idx="145" c:formatCode="0.00">
                  <c:v>5.12957855135402</c:v>
                </c:pt>
                <c:pt idx="146" c:formatCode="0.00">
                  <c:v>5.18704074999916</c:v>
                </c:pt>
                <c:pt idx="147" c:formatCode="0.00">
                  <c:v>5.24467964250068</c:v>
                </c:pt>
                <c:pt idx="148" c:formatCode="0.00">
                  <c:v>5.30249351216478</c:v>
                </c:pt>
                <c:pt idx="149" c:formatCode="0.00">
                  <c:v>5.36048065897649</c:v>
                </c:pt>
                <c:pt idx="150" c:formatCode="0.00">
                  <c:v>5.41863939943753</c:v>
                </c:pt>
                <c:pt idx="151" c:formatCode="0.00">
                  <c:v>5.47696806640589</c:v>
                </c:pt>
                <c:pt idx="152" c:formatCode="0.00">
                  <c:v>5.53546500893693</c:v>
                </c:pt>
                <c:pt idx="153" c:formatCode="0.00">
                  <c:v>5.59412859212597</c:v>
                </c:pt>
                <c:pt idx="154" c:formatCode="0.00">
                  <c:v>5.65295719695249</c:v>
                </c:pt>
                <c:pt idx="155" c:formatCode="0.00">
                  <c:v>5.71194922012579</c:v>
                </c:pt>
                <c:pt idx="156" c:formatCode="0.00">
                  <c:v>5.77110307393214</c:v>
                </c:pt>
                <c:pt idx="157" c:formatCode="0.00">
                  <c:v>5.83041718608349</c:v>
                </c:pt>
                <c:pt idx="158" c:formatCode="0.00">
                  <c:v>5.88988999956756</c:v>
                </c:pt>
                <c:pt idx="159" c:formatCode="0.00">
                  <c:v>5.94951997249946</c:v>
                </c:pt>
                <c:pt idx="160" c:formatCode="0.00">
                  <c:v>6.00930557797466</c:v>
                </c:pt>
                <c:pt idx="161" c:formatCode="0.00">
                  <c:v>6.06924530392352</c:v>
                </c:pt>
                <c:pt idx="162" c:formatCode="0.00">
                  <c:v>6.1293376529671</c:v>
                </c:pt>
                <c:pt idx="163" c:formatCode="0.00">
                  <c:v>6.18958114227447</c:v>
                </c:pt>
                <c:pt idx="164" c:formatCode="0.00">
                  <c:v>6.24997430342134</c:v>
                </c:pt>
                <c:pt idx="165" c:formatCode="0.00">
                  <c:v>6.3105156822501</c:v>
                </c:pt>
                <c:pt idx="166" c:formatCode="0.00">
                  <c:v>6.37120383873122</c:v>
                </c:pt>
                <c:pt idx="167" c:formatCode="0.00">
                  <c:v>6.43203734682597</c:v>
                </c:pt>
                <c:pt idx="168" c:formatCode="0.00">
                  <c:v>6.4930147943505</c:v>
                </c:pt>
                <c:pt idx="169" c:formatCode="0.00">
                  <c:v>6.55413478284123</c:v>
                </c:pt>
                <c:pt idx="170" c:formatCode="0.00">
                  <c:v>6.61539592742154</c:v>
                </c:pt>
                <c:pt idx="171" c:formatCode="0.00">
                  <c:v>6.67679685666979</c:v>
                </c:pt>
                <c:pt idx="172" c:formatCode="0.00">
                  <c:v>6.73833621248855</c:v>
                </c:pt>
                <c:pt idx="173" c:formatCode="0.00">
                  <c:v>6.8000126499752</c:v>
                </c:pt>
                <c:pt idx="174" c:formatCode="0.00">
                  <c:v>6.86182483729371</c:v>
                </c:pt>
                <c:pt idx="175" c:formatCode="0.00">
                  <c:v>6.92377145554766</c:v>
                </c:pt>
                <c:pt idx="176" c:formatCode="0.00">
                  <c:v>6.98585119865458</c:v>
                </c:pt>
                <c:pt idx="177" c:formatCode="0.00">
                  <c:v>7.04806277322142</c:v>
                </c:pt>
                <c:pt idx="178" c:formatCode="0.00">
                  <c:v>7.11040489842125</c:v>
                </c:pt>
                <c:pt idx="179" c:formatCode="0.00">
                  <c:v>7.17287630587123</c:v>
                </c:pt>
                <c:pt idx="180" c:formatCode="0.00">
                  <c:v>7.23547573951163</c:v>
                </c:pt>
                <c:pt idx="181" c:formatCode="0.00">
                  <c:v>7.29820195548618</c:v>
                </c:pt>
                <c:pt idx="182" c:formatCode="0.00">
                  <c:v>7.36105372202344</c:v>
                </c:pt>
                <c:pt idx="183" c:formatCode="0.00">
                  <c:v>7.42402981931943</c:v>
                </c:pt>
                <c:pt idx="184" c:formatCode="0.00">
                  <c:v>7.48712903942135</c:v>
                </c:pt>
                <c:pt idx="185" c:formatCode="0.00">
                  <c:v>7.55035018611242</c:v>
                </c:pt>
                <c:pt idx="186" c:formatCode="0.00">
                  <c:v>7.61369207479789</c:v>
                </c:pt>
                <c:pt idx="187" c:formatCode="0.00">
                  <c:v>7.67715353239208</c:v>
                </c:pt>
                <c:pt idx="188" c:formatCode="0.00">
                  <c:v>7.7407333972066</c:v>
                </c:pt>
                <c:pt idx="189" c:formatCode="0.00">
                  <c:v>7.80443051883962</c:v>
                </c:pt>
                <c:pt idx="190" c:formatCode="0.00">
                  <c:v>7.86824375806618</c:v>
                </c:pt>
                <c:pt idx="191" c:formatCode="0.00">
                  <c:v>7.93217198672961</c:v>
                </c:pt>
                <c:pt idx="192" c:formatCode="0.00">
                  <c:v>7.99621408763404</c:v>
                </c:pt>
                <c:pt idx="193" c:formatCode="0.00">
                  <c:v>8.06036895443784</c:v>
                </c:pt>
                <c:pt idx="194" c:formatCode="0.00">
                  <c:v>8.12463549154821</c:v>
                </c:pt>
                <c:pt idx="195" c:formatCode="0.00">
                  <c:v>8.18901261401673</c:v>
                </c:pt>
                <c:pt idx="196" c:formatCode="0.00">
                  <c:v>8.25349924743593</c:v>
                </c:pt>
                <c:pt idx="197" c:formatCode="0.00">
                  <c:v>8.31809432783694</c:v>
                </c:pt>
                <c:pt idx="198" c:formatCode="0.00">
                  <c:v>8.38279680158799</c:v>
                </c:pt>
                <c:pt idx="199" c:formatCode="0.00">
                  <c:v>8.44760562529402</c:v>
                </c:pt>
                <c:pt idx="200" c:formatCode="0.00">
                  <c:v>8.51251976569724</c:v>
                </c:pt>
                <c:pt idx="201" c:formatCode="0.00">
                  <c:v>8.5775381995786</c:v>
                </c:pt>
                <c:pt idx="202" c:formatCode="0.00">
                  <c:v>8.64265991366029</c:v>
                </c:pt>
                <c:pt idx="203" c:formatCode="0.00">
                  <c:v>8.70788390450913</c:v>
                </c:pt>
                <c:pt idx="204" c:formatCode="0.00">
                  <c:v>8.77320917844095</c:v>
                </c:pt>
                <c:pt idx="205" c:formatCode="0.00">
                  <c:v>8.83863475142583</c:v>
                </c:pt>
                <c:pt idx="206" c:formatCode="0.00">
                  <c:v>8.90415964899437</c:v>
                </c:pt>
                <c:pt idx="207" c:formatCode="0.00">
                  <c:v>8.96978290614474</c:v>
                </c:pt>
                <c:pt idx="208" c:formatCode="0.00">
                  <c:v>9.0355035672507</c:v>
                </c:pt>
                <c:pt idx="209" c:formatCode="0.00">
                  <c:v>9.10132068597057</c:v>
                </c:pt>
                <c:pt idx="210" c:formatCode="0.00">
                  <c:v>9.16723332515696</c:v>
                </c:pt>
                <c:pt idx="211" c:formatCode="0.00">
                  <c:v>9.23324055676747</c:v>
                </c:pt>
                <c:pt idx="212" c:formatCode="0.00">
                  <c:v>9.29934146177622</c:v>
                </c:pt>
                <c:pt idx="213" c:formatCode="0.00">
                  <c:v>9.36553513008628</c:v>
                </c:pt>
                <c:pt idx="214" c:formatCode="0.00">
                  <c:v>9.43182066044285</c:v>
                </c:pt>
                <c:pt idx="215" c:formatCode="0.00">
                  <c:v>9.49819716034743</c:v>
                </c:pt>
                <c:pt idx="216" c:formatCode="0.00">
                  <c:v>9.56466374597272</c:v>
                </c:pt>
                <c:pt idx="217" c:formatCode="0.00">
                  <c:v>9.63121954207833</c:v>
                </c:pt>
                <c:pt idx="218" c:formatCode="0.00">
                  <c:v>9.69786368192741</c:v>
                </c:pt>
                <c:pt idx="219" c:formatCode="0.00">
                  <c:v>9.76459530720403</c:v>
                </c:pt>
                <c:pt idx="220" c:formatCode="0.00">
                  <c:v>9.83141356793132</c:v>
                </c:pt>
                <c:pt idx="221" c:formatCode="0.00">
                  <c:v>9.8983176223905</c:v>
                </c:pt>
                <c:pt idx="222" c:formatCode="0.00">
                  <c:v>9.96530663704061</c:v>
                </c:pt>
                <c:pt idx="223" c:formatCode="0.00">
                  <c:v>10.0323797864391</c:v>
                </c:pt>
                <c:pt idx="224" c:formatCode="0.00">
                  <c:v>10.099536253163</c:v>
                </c:pt>
                <c:pt idx="225" c:formatCode="0.00">
                  <c:v>10.1667752277314</c:v>
                </c:pt>
                <c:pt idx="226" c:formatCode="0.00">
                  <c:v>10.2340959085277</c:v>
                </c:pt>
                <c:pt idx="227" c:formatCode="0.00">
                  <c:v>10.3014975017238</c:v>
                </c:pt>
                <c:pt idx="228" c:formatCode="0.00">
                  <c:v>10.3689792212038</c:v>
                </c:pt>
                <c:pt idx="229" c:formatCode="0.00">
                  <c:v>10.4365402884898</c:v>
                </c:pt>
                <c:pt idx="230" c:formatCode="0.00">
                  <c:v>10.5041799326671</c:v>
                </c:pt>
                <c:pt idx="231" c:formatCode="0.00">
                  <c:v>10.571897390311</c:v>
                </c:pt>
                <c:pt idx="232" c:formatCode="0.00">
                  <c:v>10.6396919054138</c:v>
                </c:pt>
                <c:pt idx="233" c:formatCode="0.00">
                  <c:v>10.7075627293132</c:v>
                </c:pt>
                <c:pt idx="234" c:formatCode="0.00">
                  <c:v>10.7755091206203</c:v>
                </c:pt>
                <c:pt idx="235" c:formatCode="0.00">
                  <c:v>10.8435303451494</c:v>
                </c:pt>
                <c:pt idx="236" c:formatCode="0.00">
                  <c:v>10.9116256758481</c:v>
                </c:pt>
                <c:pt idx="237" c:formatCode="0.00">
                  <c:v>10.9797943927275</c:v>
                </c:pt>
                <c:pt idx="238" c:formatCode="0.00">
                  <c:v>11.0480357827938</c:v>
                </c:pt>
                <c:pt idx="239" c:formatCode="0.00">
                  <c:v>11.1163491399807</c:v>
                </c:pt>
                <c:pt idx="240" c:formatCode="0.00">
                  <c:v>11.1847337650816</c:v>
                </c:pt>
                <c:pt idx="241" c:formatCode="0.00">
                  <c:v>11.2531889656831</c:v>
                </c:pt>
                <c:pt idx="242" c:formatCode="0.00">
                  <c:v>11.3217140560991</c:v>
                </c:pt>
                <c:pt idx="243" c:formatCode="0.00">
                  <c:v>11.3903083573053</c:v>
                </c:pt>
                <c:pt idx="244" c:formatCode="0.00">
                  <c:v>11.4589711968748</c:v>
                </c:pt>
                <c:pt idx="245" c:formatCode="0.00">
                  <c:v>11.5277019089135</c:v>
                </c:pt>
                <c:pt idx="246" c:formatCode="0.00">
                  <c:v>11.5964998339969</c:v>
                </c:pt>
                <c:pt idx="247" c:formatCode="0.00">
                  <c:v>11.6653643191073</c:v>
                </c:pt>
                <c:pt idx="248" c:formatCode="0.00">
                  <c:v>11.7342947175717</c:v>
                </c:pt>
                <c:pt idx="249" c:formatCode="0.00">
                  <c:v>11.8032903889995</c:v>
                </c:pt>
                <c:pt idx="250" c:formatCode="0.00">
                  <c:v>11.8723506992221</c:v>
                </c:pt>
                <c:pt idx="251" c:formatCode="0.00">
                  <c:v>11.9414750202325</c:v>
                </c:pt>
                <c:pt idx="252" c:formatCode="0.00">
                  <c:v>12.0106627301249</c:v>
                </c:pt>
                <c:pt idx="253" c:formatCode="0.00">
                  <c:v>12.0799132130357</c:v>
                </c:pt>
                <c:pt idx="254" c:formatCode="0.00">
                  <c:v>12.1492258590849</c:v>
                </c:pt>
                <c:pt idx="255" c:formatCode="0.00">
                  <c:v>12.2186000643179</c:v>
                </c:pt>
                <c:pt idx="256" c:formatCode="0.00">
                  <c:v>12.288035230648</c:v>
                </c:pt>
                <c:pt idx="257" c:formatCode="0.00">
                  <c:v>12.357530765799</c:v>
                </c:pt>
                <c:pt idx="258" c:formatCode="0.00">
                  <c:v>12.4270860832492</c:v>
                </c:pt>
                <c:pt idx="259" c:formatCode="0.00">
                  <c:v>12.4967006021755</c:v>
                </c:pt>
                <c:pt idx="260" c:formatCode="0.00">
                  <c:v>12.5663737473976</c:v>
                </c:pt>
                <c:pt idx="261" c:formatCode="0.00">
                  <c:v>12.6361049493236</c:v>
                </c:pt>
                <c:pt idx="262" c:formatCode="0.00">
                  <c:v>12.7058936438955</c:v>
                </c:pt>
                <c:pt idx="263" c:formatCode="0.00">
                  <c:v>12.7757392725354</c:v>
                </c:pt>
                <c:pt idx="264" c:formatCode="0.00">
                  <c:v>12.8456412820925</c:v>
                </c:pt>
                <c:pt idx="265" c:formatCode="0.00">
                  <c:v>12.9155991247902</c:v>
                </c:pt>
                <c:pt idx="266" c:formatCode="0.00">
                  <c:v>12.9856122581738</c:v>
                </c:pt>
                <c:pt idx="267" c:formatCode="0.00">
                  <c:v>13.055680145059</c:v>
                </c:pt>
                <c:pt idx="268" c:formatCode="0.00">
                  <c:v>13.1258022534804</c:v>
                </c:pt>
                <c:pt idx="269" c:formatCode="0.00">
                  <c:v>13.1959780566412</c:v>
                </c:pt>
                <c:pt idx="270" c:formatCode="0.00">
                  <c:v>13.2662070328626</c:v>
                </c:pt>
                <c:pt idx="271" c:formatCode="0.00">
                  <c:v>13.3364886655344</c:v>
                </c:pt>
                <c:pt idx="272" c:formatCode="0.00">
                  <c:v>13.4068224430655</c:v>
                </c:pt>
                <c:pt idx="273" c:formatCode="0.00">
                  <c:v>13.4772078588353</c:v>
                </c:pt>
                <c:pt idx="274" c:formatCode="0.00">
                  <c:v>13.5476444111452</c:v>
                </c:pt>
                <c:pt idx="275" c:formatCode="0.00">
                  <c:v>13.6181316031711</c:v>
                </c:pt>
                <c:pt idx="276" c:formatCode="0.00">
                  <c:v>13.6886689429157</c:v>
                </c:pt>
                <c:pt idx="277" c:formatCode="0.00">
                  <c:v>13.759255943162</c:v>
                </c:pt>
                <c:pt idx="278" c:formatCode="0.00">
                  <c:v>13.8298921214264</c:v>
                </c:pt>
                <c:pt idx="279" c:formatCode="0.00">
                  <c:v>13.9005769999129</c:v>
                </c:pt>
                <c:pt idx="280" c:formatCode="0.00">
                  <c:v>13.9713101054679</c:v>
                </c:pt>
                <c:pt idx="281" c:formatCode="0.00">
                  <c:v>14.0420909695345</c:v>
                </c:pt>
                <c:pt idx="282" c:formatCode="0.00">
                  <c:v>14.1129191281082</c:v>
                </c:pt>
                <c:pt idx="283" c:formatCode="0.00">
                  <c:v>14.1837941216927</c:v>
                </c:pt>
                <c:pt idx="284" c:formatCode="0.00">
                  <c:v>14.2547154952559</c:v>
                </c:pt>
                <c:pt idx="285" c:formatCode="0.00">
                  <c:v>14.3256827981866</c:v>
                </c:pt>
                <c:pt idx="286" c:formatCode="0.00">
                  <c:v>14.3966955842517</c:v>
                </c:pt>
                <c:pt idx="287" c:formatCode="0.00">
                  <c:v>14.4677534115535</c:v>
                </c:pt>
                <c:pt idx="288" c:formatCode="0.00">
                  <c:v>14.5388558424875</c:v>
                </c:pt>
                <c:pt idx="289" c:formatCode="0.00">
                  <c:v>14.6100024437009</c:v>
                </c:pt>
                <c:pt idx="290" c:formatCode="0.00">
                  <c:v>14.6811927860513</c:v>
                </c:pt>
                <c:pt idx="291" c:formatCode="0.00">
                  <c:v>14.7524264445656</c:v>
                </c:pt>
                <c:pt idx="292" c:formatCode="0.00">
                  <c:v>14.8237029983994</c:v>
                </c:pt>
                <c:pt idx="293" c:formatCode="0.00">
                  <c:v>14.8950220307974</c:v>
                </c:pt>
                <c:pt idx="294" c:formatCode="0.00">
                  <c:v>14.9663831290531</c:v>
                </c:pt>
                <c:pt idx="295" c:formatCode="0.00">
                  <c:v>15.0377858844699</c:v>
                </c:pt>
                <c:pt idx="296" c:formatCode="0.00">
                  <c:v>15.1092298923218</c:v>
                </c:pt>
                <c:pt idx="297" c:formatCode="0.00">
                  <c:v>15.180714751815</c:v>
                </c:pt>
                <c:pt idx="298" c:formatCode="0.00">
                  <c:v>15.2522400660497</c:v>
                </c:pt>
                <c:pt idx="299" c:formatCode="0.00">
                  <c:v>15.3238054419822</c:v>
                </c:pt>
                <c:pt idx="300" c:formatCode="0.00">
                  <c:v>15.3954104903875</c:v>
                </c:pt>
                <c:pt idx="301" c:formatCode="0.00">
                  <c:v>15.4670548258222</c:v>
                </c:pt>
                <c:pt idx="302" c:formatCode="0.00">
                  <c:v>15.5387380665877</c:v>
                </c:pt>
                <c:pt idx="303" c:formatCode="0.00">
                  <c:v>15.6104598346939</c:v>
                </c:pt>
                <c:pt idx="304" c:formatCode="0.00">
                  <c:v>15.6822197558229</c:v>
                </c:pt>
                <c:pt idx="305" c:formatCode="0.00">
                  <c:v>15.7540174592937</c:v>
                </c:pt>
                <c:pt idx="306" c:formatCode="0.00">
                  <c:v>15.8258525780268</c:v>
                </c:pt>
                <c:pt idx="307" c:formatCode="0.00">
                  <c:v>15.897724748509</c:v>
                </c:pt>
                <c:pt idx="308" c:formatCode="0.00">
                  <c:v>15.9696336107588</c:v>
                </c:pt>
                <c:pt idx="309" c:formatCode="0.00">
                  <c:v>16.0415788082923</c:v>
                </c:pt>
                <c:pt idx="310" c:formatCode="0.00">
                  <c:v>16.1135599880889</c:v>
                </c:pt>
                <c:pt idx="311" c:formatCode="0.00">
                  <c:v>16.1855768005579</c:v>
                </c:pt>
                <c:pt idx="312" c:formatCode="0.00">
                  <c:v>16.2576288995053</c:v>
                </c:pt>
                <c:pt idx="313" c:formatCode="0.00">
                  <c:v>16.3297159421002</c:v>
                </c:pt>
                <c:pt idx="314" c:formatCode="0.00">
                  <c:v>16.4018375888428</c:v>
                </c:pt>
                <c:pt idx="315" c:formatCode="0.00">
                  <c:v>16.4739935035316</c:v>
                </c:pt>
                <c:pt idx="316" c:formatCode="0.00">
                  <c:v>16.5461833532318</c:v>
                </c:pt>
                <c:pt idx="317" c:formatCode="0.00">
                  <c:v>16.6184068082428</c:v>
                </c:pt>
                <c:pt idx="318" c:formatCode="0.00">
                  <c:v>16.6906635420678</c:v>
                </c:pt>
                <c:pt idx="319" c:formatCode="0.00">
                  <c:v>16.7629532313816</c:v>
                </c:pt>
                <c:pt idx="320" c:formatCode="0.00">
                  <c:v>16.8352755560007</c:v>
                </c:pt>
                <c:pt idx="321" c:formatCode="0.00">
                  <c:v>16.9076301988522</c:v>
                </c:pt>
                <c:pt idx="322" c:formatCode="0.00">
                  <c:v>16.9800168459439</c:v>
                </c:pt>
                <c:pt idx="323" c:formatCode="0.00">
                  <c:v>17.052435186334</c:v>
                </c:pt>
                <c:pt idx="324" c:formatCode="0.00">
                  <c:v>17.1248849121019</c:v>
                </c:pt>
                <c:pt idx="325" c:formatCode="0.00">
                  <c:v>17.1973657183186</c:v>
                </c:pt>
                <c:pt idx="326" c:formatCode="0.00">
                  <c:v>17.2698773030177</c:v>
                </c:pt>
                <c:pt idx="327" c:formatCode="0.00">
                  <c:v>17.3424193671665</c:v>
                </c:pt>
                <c:pt idx="328" c:formatCode="0.00">
                  <c:v>17.4149916146378</c:v>
                </c:pt>
                <c:pt idx="329" c:formatCode="0.00">
                  <c:v>17.4875937521811</c:v>
                </c:pt>
                <c:pt idx="330" c:formatCode="0.00">
                  <c:v>17.5602254893955</c:v>
                </c:pt>
                <c:pt idx="331" c:formatCode="0.00">
                  <c:v>17.632886538701</c:v>
                </c:pt>
                <c:pt idx="332" c:formatCode="0.00">
                  <c:v>17.7055766153121</c:v>
                </c:pt>
                <c:pt idx="333" c:formatCode="0.00">
                  <c:v>17.7782954372099</c:v>
                </c:pt>
                <c:pt idx="334" c:formatCode="0.00">
                  <c:v>17.8510427251156</c:v>
                </c:pt>
                <c:pt idx="335" c:formatCode="0.00">
                  <c:v>17.9238182024636</c:v>
                </c:pt>
                <c:pt idx="336" c:formatCode="0.00">
                  <c:v>17.9966215953757</c:v>
                </c:pt>
                <c:pt idx="337" c:formatCode="0.00">
                  <c:v>18.0694526326341</c:v>
                </c:pt>
                <c:pt idx="338" c:formatCode="0.00">
                  <c:v>18.1423110456564</c:v>
                </c:pt>
                <c:pt idx="339" c:formatCode="0.00">
                  <c:v>18.2151965684695</c:v>
                </c:pt>
                <c:pt idx="340" c:formatCode="0.00">
                  <c:v>18.2881089376846</c:v>
                </c:pt>
                <c:pt idx="341" c:formatCode="0.00">
                  <c:v>18.3610478924716</c:v>
                </c:pt>
                <c:pt idx="342" c:formatCode="0.00">
                  <c:v>18.4340131745347</c:v>
                </c:pt>
                <c:pt idx="343" c:formatCode="0.00">
                  <c:v>18.5070045280876</c:v>
                </c:pt>
                <c:pt idx="344" c:formatCode="0.00">
                  <c:v>18.5800216998292</c:v>
                </c:pt>
                <c:pt idx="345" c:formatCode="0.00">
                  <c:v>18.6530644389191</c:v>
                </c:pt>
                <c:pt idx="346" c:formatCode="0.00">
                  <c:v>18.7261324969543</c:v>
                </c:pt>
                <c:pt idx="347" c:formatCode="0.00">
                  <c:v>18.799225627945</c:v>
                </c:pt>
                <c:pt idx="348" c:formatCode="0.00">
                  <c:v>18.8723435882914</c:v>
                </c:pt>
                <c:pt idx="349" c:formatCode="0.00">
                  <c:v>18.9454861367605</c:v>
                </c:pt>
                <c:pt idx="350" c:formatCode="0.00">
                  <c:v>19.018653034463</c:v>
                </c:pt>
                <c:pt idx="351" c:formatCode="0.00">
                  <c:v>19.0918440448304</c:v>
                </c:pt>
                <c:pt idx="352" c:formatCode="0.00">
                  <c:v>19.1650589335928</c:v>
                </c:pt>
                <c:pt idx="353" c:formatCode="0.00">
                  <c:v>19.2382974687563</c:v>
                </c:pt>
                <c:pt idx="354" c:formatCode="0.00">
                  <c:v>19.3115594205811</c:v>
                </c:pt>
                <c:pt idx="355" c:formatCode="0.00">
                  <c:v>19.3848445615593</c:v>
                </c:pt>
                <c:pt idx="356" c:formatCode="0.00">
                  <c:v>19.4581526663935</c:v>
                </c:pt>
                <c:pt idx="357" c:formatCode="0.00">
                  <c:v>19.531483511975</c:v>
                </c:pt>
                <c:pt idx="358" c:formatCode="0.00">
                  <c:v>19.6048368773631</c:v>
                </c:pt>
                <c:pt idx="359" c:formatCode="0.00">
                  <c:v>19.6782125437634</c:v>
                </c:pt>
                <c:pt idx="360" c:formatCode="0.00">
                  <c:v>19.7516102945072</c:v>
                </c:pt>
                <c:pt idx="361" c:formatCode="0.00">
                  <c:v>19.8250299150312</c:v>
                </c:pt>
                <c:pt idx="362" c:formatCode="0.00">
                  <c:v>19.8984711928563</c:v>
                </c:pt>
                <c:pt idx="363" c:formatCode="0.00">
                  <c:v>19.9719339175681</c:v>
                </c:pt>
                <c:pt idx="364" c:formatCode="0.00">
                  <c:v>20.0454178807964</c:v>
                </c:pt>
                <c:pt idx="365" c:formatCode="0.00">
                  <c:v>20.1189228761953</c:v>
                </c:pt>
                <c:pt idx="366" c:formatCode="0.00">
                  <c:v>20.1924486994239</c:v>
                </c:pt>
                <c:pt idx="367" c:formatCode="0.00">
                  <c:v>20.2659951481266</c:v>
                </c:pt>
                <c:pt idx="368" c:formatCode="0.00">
                  <c:v>20.3395620219136</c:v>
                </c:pt>
                <c:pt idx="369" c:formatCode="0.00">
                  <c:v>20.4131491223422</c:v>
                </c:pt>
                <c:pt idx="370" c:formatCode="0.00">
                  <c:v>20.4867562528976</c:v>
                </c:pt>
                <c:pt idx="371" c:formatCode="0.00">
                  <c:v>20.5603832189744</c:v>
                </c:pt>
                <c:pt idx="372" c:formatCode="0.00">
                  <c:v>20.6340298278578</c:v>
                </c:pt>
                <c:pt idx="373" c:formatCode="0.00">
                  <c:v>20.7076958887054</c:v>
                </c:pt>
                <c:pt idx="374" c:formatCode="0.00">
                  <c:v>20.7813812125288</c:v>
                </c:pt>
                <c:pt idx="375" c:formatCode="0.00">
                  <c:v>20.8550856121761</c:v>
                </c:pt>
                <c:pt idx="376" c:formatCode="0.00">
                  <c:v>20.9288089023132</c:v>
                </c:pt>
                <c:pt idx="377" c:formatCode="0.00">
                  <c:v>21.0025508994072</c:v>
                </c:pt>
                <c:pt idx="378" c:formatCode="0.00">
                  <c:v>21.0763114217078</c:v>
                </c:pt>
                <c:pt idx="379" c:formatCode="0.00">
                  <c:v>21.150090289231</c:v>
                </c:pt>
                <c:pt idx="380" c:formatCode="0.00">
                  <c:v>21.223887323741</c:v>
                </c:pt>
                <c:pt idx="381" c:formatCode="0.00">
                  <c:v>21.2977023487342</c:v>
                </c:pt>
                <c:pt idx="382" c:formatCode="0.00">
                  <c:v>21.3715351894212</c:v>
                </c:pt>
                <c:pt idx="383" c:formatCode="0.00">
                  <c:v>21.4453856727115</c:v>
                </c:pt>
                <c:pt idx="384" c:formatCode="0.00">
                  <c:v>21.5192536271956</c:v>
                </c:pt>
                <c:pt idx="385" c:formatCode="0.00">
                  <c:v>21.59313888313</c:v>
                </c:pt>
                <c:pt idx="386" c:formatCode="0.00">
                  <c:v>21.6670412724198</c:v>
                </c:pt>
                <c:pt idx="387" c:formatCode="0.00">
                  <c:v>21.7409606286036</c:v>
                </c:pt>
                <c:pt idx="388" c:formatCode="0.00">
                  <c:v>21.8148967868372</c:v>
                </c:pt>
                <c:pt idx="389" c:formatCode="0.00">
                  <c:v>21.8888495838779</c:v>
                </c:pt>
                <c:pt idx="390" c:formatCode="0.00">
                  <c:v>21.9628188580691</c:v>
                </c:pt>
                <c:pt idx="391" c:formatCode="0.00">
                  <c:v>22.0368044493247</c:v>
                </c:pt>
                <c:pt idx="392" c:formatCode="0.00">
                  <c:v>22.110806199114</c:v>
                </c:pt>
                <c:pt idx="393" c:formatCode="0.00">
                  <c:v>22.1848239504465</c:v>
                </c:pt>
                <c:pt idx="394" c:formatCode="0.00">
                  <c:v>22.2588575478571</c:v>
                </c:pt>
                <c:pt idx="395" c:formatCode="0.00">
                  <c:v>22.3329068373908</c:v>
                </c:pt>
                <c:pt idx="396" c:formatCode="0.00">
                  <c:v>22.4069716665888</c:v>
                </c:pt>
                <c:pt idx="397" c:formatCode="0.00">
                  <c:v>22.4810518844732</c:v>
                </c:pt>
                <c:pt idx="398" c:formatCode="0.00">
                  <c:v>22.5551473415331</c:v>
                </c:pt>
                <c:pt idx="399" c:formatCode="0.00">
                  <c:v>22.6292578897101</c:v>
                </c:pt>
                <c:pt idx="400" c:formatCode="0.00">
                  <c:v>22.7033833823846</c:v>
                </c:pt>
                <c:pt idx="401" c:formatCode="0.00">
                  <c:v>22.777523674361</c:v>
                </c:pt>
                <c:pt idx="402" c:formatCode="0.00">
                  <c:v>22.8516786218546</c:v>
                </c:pt>
                <c:pt idx="403" c:formatCode="0.00">
                  <c:v>22.9258480824779</c:v>
                </c:pt>
                <c:pt idx="404" c:formatCode="0.00">
                  <c:v>23.0000319152265</c:v>
                </c:pt>
                <c:pt idx="405" c:formatCode="0.00">
                  <c:v>23.0742299804658</c:v>
                </c:pt>
                <c:pt idx="406" c:formatCode="0.00">
                  <c:v>23.1484421399184</c:v>
                </c:pt>
                <c:pt idx="407" c:formatCode="0.00">
                  <c:v>23.2226682566497</c:v>
                </c:pt>
                <c:pt idx="408" c:formatCode="0.00">
                  <c:v>23.296908195056</c:v>
                </c:pt>
                <c:pt idx="409" c:formatCode="0.00">
                  <c:v>23.3711618208508</c:v>
                </c:pt>
                <c:pt idx="410" c:formatCode="0.00">
                  <c:v>23.4454290010524</c:v>
                </c:pt>
                <c:pt idx="411" c:formatCode="0.00">
                  <c:v>23.5197096039711</c:v>
                </c:pt>
                <c:pt idx="412" c:formatCode="0.00">
                  <c:v>23.5940034991966</c:v>
                </c:pt>
                <c:pt idx="413" c:formatCode="0.00">
                  <c:v>23.6683105575856</c:v>
                </c:pt>
                <c:pt idx="414" c:formatCode="0.00">
                  <c:v>23.7426306512496</c:v>
                </c:pt>
                <c:pt idx="415" c:formatCode="0.00">
                  <c:v>23.8169636535426</c:v>
                </c:pt>
                <c:pt idx="416" c:formatCode="0.00">
                  <c:v>23.8913094390489</c:v>
                </c:pt>
                <c:pt idx="417" c:formatCode="0.00">
                  <c:v>23.9656678835716</c:v>
                </c:pt>
                <c:pt idx="418" c:formatCode="0.00">
                  <c:v>24.04003886412</c:v>
                </c:pt>
                <c:pt idx="419" c:formatCode="0.00">
                  <c:v>24.1144222588989</c:v>
                </c:pt>
                <c:pt idx="420" c:formatCode="0.00">
                  <c:v>24.1888179472959</c:v>
                </c:pt>
                <c:pt idx="421" c:formatCode="0.00">
                  <c:v>24.2632258098706</c:v>
                </c:pt>
                <c:pt idx="422" c:formatCode="0.00">
                  <c:v>24.3376457283433</c:v>
                </c:pt>
                <c:pt idx="423" c:formatCode="0.00">
                  <c:v>24.4120775855831</c:v>
                </c:pt>
                <c:pt idx="424" c:formatCode="0.00">
                  <c:v>24.4865212655973</c:v>
                </c:pt>
                <c:pt idx="425" c:formatCode="0.00">
                  <c:v>24.56097665352</c:v>
                </c:pt>
                <c:pt idx="426" c:formatCode="0.00">
                  <c:v>24.6354436356015</c:v>
                </c:pt>
                <c:pt idx="427" c:formatCode="0.00">
                  <c:v>24.709922099197</c:v>
                </c:pt>
                <c:pt idx="428" c:formatCode="0.00">
                  <c:v>24.7844119327564</c:v>
                </c:pt>
                <c:pt idx="429" c:formatCode="0.00">
                  <c:v>24.8589130258131</c:v>
                </c:pt>
                <c:pt idx="430" c:formatCode="0.00">
                  <c:v>24.933425268974</c:v>
                </c:pt>
                <c:pt idx="431" c:formatCode="0.00">
                  <c:v>25.0079485539086</c:v>
                </c:pt>
                <c:pt idx="432" c:formatCode="0.00">
                  <c:v>25.0824827733391</c:v>
                </c:pt>
                <c:pt idx="433" c:formatCode="0.00">
                  <c:v>25.1570278210299</c:v>
                </c:pt>
                <c:pt idx="434" c:formatCode="0.00">
                  <c:v>25.2315835917774</c:v>
                </c:pt>
                <c:pt idx="435" c:formatCode="0.00">
                  <c:v>25.3061499814003</c:v>
                </c:pt>
                <c:pt idx="436" c:formatCode="0.00">
                  <c:v>25.3807268867295</c:v>
                </c:pt>
                <c:pt idx="437" c:formatCode="0.00">
                  <c:v>25.4553142055982</c:v>
                </c:pt>
                <c:pt idx="438" c:formatCode="0.00">
                  <c:v>25.5299118368321</c:v>
                </c:pt>
                <c:pt idx="439" c:formatCode="0.00">
                  <c:v>25.6045196802401</c:v>
                </c:pt>
                <c:pt idx="440" c:formatCode="0.00">
                  <c:v>25.6791376366043</c:v>
                </c:pt>
                <c:pt idx="441" c:formatCode="0.00">
                  <c:v>25.7537656076709</c:v>
                </c:pt>
                <c:pt idx="442" c:formatCode="0.00">
                  <c:v>25.8284034961406</c:v>
                </c:pt>
                <c:pt idx="443" c:formatCode="0.00">
                  <c:v>25.9030512056596</c:v>
                </c:pt>
                <c:pt idx="444" c:formatCode="0.00">
                  <c:v>25.9777086408101</c:v>
                </c:pt>
                <c:pt idx="445" c:formatCode="0.00">
                  <c:v>26.0523757071014</c:v>
                </c:pt>
                <c:pt idx="446" c:formatCode="0.00">
                  <c:v>26.1270523109607</c:v>
                </c:pt>
                <c:pt idx="447" c:formatCode="0.00">
                  <c:v>26.2017383597245</c:v>
                </c:pt>
                <c:pt idx="448" c:formatCode="0.00">
                  <c:v>26.2764337616295</c:v>
                </c:pt>
                <c:pt idx="449" c:formatCode="0.00">
                  <c:v>26.351138425804</c:v>
                </c:pt>
                <c:pt idx="450" c:formatCode="0.00">
                  <c:v>26.4258522622591</c:v>
                </c:pt>
                <c:pt idx="451" c:formatCode="0.00">
                  <c:v>26.5005751818802</c:v>
                </c:pt>
                <c:pt idx="452" c:formatCode="0.00">
                  <c:v>26.5753070964185</c:v>
                </c:pt>
                <c:pt idx="453" c:formatCode="0.00">
                  <c:v>26.6500479184828</c:v>
                </c:pt>
                <c:pt idx="454" c:formatCode="0.00">
                  <c:v>26.7247975615306</c:v>
                </c:pt>
                <c:pt idx="455" c:formatCode="0.00">
                  <c:v>26.7995559398605</c:v>
                </c:pt>
                <c:pt idx="456" c:formatCode="0.00">
                  <c:v>26.8743229686036</c:v>
                </c:pt>
                <c:pt idx="457" c:formatCode="0.00">
                  <c:v>26.9490985637157</c:v>
                </c:pt>
                <c:pt idx="458" c:formatCode="0.00">
                  <c:v>27.023882641969</c:v>
                </c:pt>
                <c:pt idx="459" c:formatCode="0.00">
                  <c:v>27.0986751209443</c:v>
                </c:pt>
                <c:pt idx="460" c:formatCode="0.00">
                  <c:v>27.1734759190233</c:v>
                </c:pt>
                <c:pt idx="461" c:formatCode="0.00">
                  <c:v>27.2482849553805</c:v>
                </c:pt>
                <c:pt idx="462" c:formatCode="0.00">
                  <c:v>27.3231021499759</c:v>
                </c:pt>
                <c:pt idx="463" c:formatCode="0.00">
                  <c:v>27.3979274235468</c:v>
                </c:pt>
                <c:pt idx="464" c:formatCode="0.00">
                  <c:v>27.472760697601</c:v>
                </c:pt>
                <c:pt idx="465" c:formatCode="0.00">
                  <c:v>27.5476018944085</c:v>
                </c:pt>
                <c:pt idx="466" c:formatCode="0.00">
                  <c:v>27.6224509369948</c:v>
                </c:pt>
                <c:pt idx="467" c:formatCode="0.00">
                  <c:v>27.6973077491332</c:v>
                </c:pt>
                <c:pt idx="468" c:formatCode="0.00">
                  <c:v>27.7721722553374</c:v>
                </c:pt>
                <c:pt idx="469" c:formatCode="0.00">
                  <c:v>27.8470443808547</c:v>
                </c:pt>
                <c:pt idx="470" c:formatCode="0.00">
                  <c:v>27.9219240516585</c:v>
                </c:pt>
                <c:pt idx="471" c:formatCode="0.00">
                  <c:v>27.9968111944417</c:v>
                </c:pt>
                <c:pt idx="472" c:formatCode="0.00">
                  <c:v>28.0717057366092</c:v>
                </c:pt>
                <c:pt idx="473" c:formatCode="0.00">
                  <c:v>28.1466076062711</c:v>
                </c:pt>
                <c:pt idx="474" c:formatCode="0.00">
                  <c:v>28.2215167322362</c:v>
                </c:pt>
                <c:pt idx="475" c:formatCode="0.00">
                  <c:v>28.296433044005</c:v>
                </c:pt>
                <c:pt idx="476" c:formatCode="0.00">
                  <c:v>28.3713564717626</c:v>
                </c:pt>
                <c:pt idx="477" c:formatCode="0.00">
                  <c:v>28.4462869463728</c:v>
                </c:pt>
                <c:pt idx="478" c:formatCode="0.00">
                  <c:v>28.5212243993708</c:v>
                </c:pt>
                <c:pt idx="479" c:formatCode="0.00">
                  <c:v>28.5961687629571</c:v>
                </c:pt>
                <c:pt idx="480" c:formatCode="0.00">
                  <c:v>28.6711199699911</c:v>
                </c:pt>
                <c:pt idx="481" c:formatCode="0.00">
                  <c:v>28.7460779539841</c:v>
                </c:pt>
                <c:pt idx="482" c:formatCode="0.00">
                  <c:v>28.8210426490937</c:v>
                </c:pt>
                <c:pt idx="483" c:formatCode="0.00">
                  <c:v>28.8960139901172</c:v>
                </c:pt>
                <c:pt idx="484" c:formatCode="0.00">
                  <c:v>28.9709919124851</c:v>
                </c:pt>
                <c:pt idx="485" c:formatCode="0.00">
                  <c:v>29.0459763522557</c:v>
                </c:pt>
                <c:pt idx="486" c:formatCode="0.00">
                  <c:v>29.120967246108</c:v>
                </c:pt>
                <c:pt idx="487" c:formatCode="0.00">
                  <c:v>29.1959645313366</c:v>
                </c:pt>
                <c:pt idx="488" c:formatCode="0.00">
                  <c:v>29.2709681458452</c:v>
                </c:pt>
                <c:pt idx="489" c:formatCode="0.00">
                  <c:v>29.3459780281408</c:v>
                </c:pt>
                <c:pt idx="490" c:formatCode="0.00">
                  <c:v>29.4209941173278</c:v>
                </c:pt>
                <c:pt idx="491" c:formatCode="0.00">
                  <c:v>29.4960163531023</c:v>
                </c:pt>
                <c:pt idx="492" c:formatCode="0.00">
                  <c:v>29.5710446757463</c:v>
                </c:pt>
                <c:pt idx="493" c:formatCode="0.00">
                  <c:v>29.6460790261219</c:v>
                </c:pt>
                <c:pt idx="494" c:formatCode="0.00">
                  <c:v>29.7211193456659</c:v>
                </c:pt>
                <c:pt idx="495" c:formatCode="0.00">
                  <c:v>29.796165576384</c:v>
                </c:pt>
                <c:pt idx="496" c:formatCode="0.00">
                  <c:v>29.8712176608453</c:v>
                </c:pt>
                <c:pt idx="497" c:formatCode="0.00">
                  <c:v>29.9462755421771</c:v>
                </c:pt>
                <c:pt idx="498" c:formatCode="0.00">
                  <c:v>30.0213391640589</c:v>
                </c:pt>
                <c:pt idx="499" c:formatCode="0.00">
                  <c:v>30.0964084707177</c:v>
                </c:pt>
                <c:pt idx="500" c:formatCode="0.00">
                  <c:v>30.1714834069223</c:v>
                </c:pt>
                <c:pt idx="501" c:formatCode="0.00">
                  <c:v>30.246563917978</c:v>
                </c:pt>
                <c:pt idx="502" c:formatCode="0.00">
                  <c:v>30.3216499497215</c:v>
                </c:pt>
                <c:pt idx="503" c:formatCode="0.00">
                  <c:v>30.3967414485159</c:v>
                </c:pt>
                <c:pt idx="504" c:formatCode="0.00">
                  <c:v>30.4718383612453</c:v>
                </c:pt>
                <c:pt idx="505" c:formatCode="0.00">
                  <c:v>30.5469406353097</c:v>
                </c:pt>
                <c:pt idx="506" c:formatCode="0.00">
                  <c:v>30.6220482186205</c:v>
                </c:pt>
                <c:pt idx="507" c:formatCode="0.00">
                  <c:v>30.6971610595949</c:v>
                </c:pt>
                <c:pt idx="508" c:formatCode="0.00">
                  <c:v>30.7722791071513</c:v>
                </c:pt>
                <c:pt idx="509" c:formatCode="0.00">
                  <c:v>30.8474023107044</c:v>
                </c:pt>
                <c:pt idx="510" c:formatCode="0.00">
                  <c:v>30.9225306201606</c:v>
                </c:pt>
                <c:pt idx="511" c:formatCode="0.00">
                  <c:v>30.9976639859125</c:v>
                </c:pt>
                <c:pt idx="512" c:formatCode="0.00">
                  <c:v>31.0728023588352</c:v>
                </c:pt>
                <c:pt idx="513" c:formatCode="0.00">
                  <c:v>31.1479456902807</c:v>
                </c:pt>
                <c:pt idx="514" c:formatCode="0.00">
                  <c:v>31.2230939320738</c:v>
                </c:pt>
                <c:pt idx="515" c:formatCode="0.00">
                  <c:v>31.2982470365074</c:v>
                </c:pt>
                <c:pt idx="516" c:formatCode="0.00">
                  <c:v>31.3734049563377</c:v>
                </c:pt>
                <c:pt idx="517" c:formatCode="0.00">
                  <c:v>31.4485676447802</c:v>
                </c:pt>
                <c:pt idx="518" c:formatCode="0.00">
                  <c:v>31.5237350555047</c:v>
                </c:pt>
                <c:pt idx="519" c:formatCode="0.00">
                  <c:v>31.5989071426312</c:v>
                </c:pt>
                <c:pt idx="520" c:formatCode="0.00">
                  <c:v>31.6740838607255</c:v>
                </c:pt>
                <c:pt idx="521" c:formatCode="0.00">
                  <c:v>31.7492651647948</c:v>
                </c:pt>
                <c:pt idx="522" c:formatCode="0.00">
                  <c:v>31.8244510102834</c:v>
                </c:pt>
                <c:pt idx="523" c:formatCode="0.00">
                  <c:v>31.8996413530685</c:v>
                </c:pt>
                <c:pt idx="524" c:formatCode="0.00">
                  <c:v>31.974836149456</c:v>
                </c:pt>
                <c:pt idx="525" c:formatCode="0.00">
                  <c:v>32.0500353561763</c:v>
                </c:pt>
                <c:pt idx="526" c:formatCode="0.00">
                  <c:v>32.1252389303801</c:v>
                </c:pt>
                <c:pt idx="527" c:formatCode="0.00">
                  <c:v>32.2004468296347</c:v>
                </c:pt>
                <c:pt idx="528" c:formatCode="0.00">
                  <c:v>32.2756590119194</c:v>
                </c:pt>
                <c:pt idx="529" c:formatCode="0.00">
                  <c:v>32.3508754356217</c:v>
                </c:pt>
                <c:pt idx="530" c:formatCode="0.00">
                  <c:v>32.4260960595337</c:v>
                </c:pt>
                <c:pt idx="531" c:formatCode="0.00">
                  <c:v>32.5013208428475</c:v>
                </c:pt>
                <c:pt idx="532" c:formatCode="0.00">
                  <c:v>32.576549745152</c:v>
                </c:pt>
                <c:pt idx="533" c:formatCode="0.00">
                  <c:v>32.6517827264285</c:v>
                </c:pt>
                <c:pt idx="534" c:formatCode="0.00">
                  <c:v>32.7270197470472</c:v>
                </c:pt>
                <c:pt idx="535" c:formatCode="0.00">
                  <c:v>32.8022607677633</c:v>
                </c:pt>
                <c:pt idx="536" c:formatCode="0.00">
                  <c:v>32.8775057497133</c:v>
                </c:pt>
                <c:pt idx="537" c:formatCode="0.00">
                  <c:v>32.9527546544113</c:v>
                </c:pt>
                <c:pt idx="538" c:formatCode="0.00">
                  <c:v>33.0280074437452</c:v>
                </c:pt>
                <c:pt idx="539" c:formatCode="0.00">
                  <c:v>33.1032640799734</c:v>
                </c:pt>
                <c:pt idx="540" c:formatCode="0.00">
                  <c:v>33.1785245257208</c:v>
                </c:pt>
                <c:pt idx="541" c:formatCode="0.00">
                  <c:v>33.2537887439755</c:v>
                </c:pt>
                <c:pt idx="542" c:formatCode="0.00">
                  <c:v>33.3290566980852</c:v>
                </c:pt>
                <c:pt idx="543" c:formatCode="0.00">
                  <c:v>33.4043283517536</c:v>
                </c:pt>
                <c:pt idx="544" c:formatCode="0.00">
                  <c:v>33.4796036690373</c:v>
                </c:pt>
                <c:pt idx="545" c:formatCode="0.00">
                  <c:v>33.5548826143417</c:v>
                </c:pt>
                <c:pt idx="546" c:formatCode="0.00">
                  <c:v>33.6301651524184</c:v>
                </c:pt>
                <c:pt idx="547" c:formatCode="0.00">
                  <c:v>33.7054512483613</c:v>
                </c:pt>
                <c:pt idx="548" c:formatCode="0.00">
                  <c:v>33.7807408676035</c:v>
                </c:pt>
                <c:pt idx="549" c:formatCode="0.00">
                  <c:v>33.8560339759138</c:v>
                </c:pt>
                <c:pt idx="550" c:formatCode="0.00">
                  <c:v>33.9313305393938</c:v>
                </c:pt>
                <c:pt idx="551" c:formatCode="0.00">
                  <c:v>34.0066305244741</c:v>
                </c:pt>
                <c:pt idx="552" c:formatCode="0.00">
                  <c:v>34.0819338979119</c:v>
                </c:pt>
                <c:pt idx="553" c:formatCode="0.00">
                  <c:v>34.157240626787</c:v>
                </c:pt>
                <c:pt idx="554" c:formatCode="0.00">
                  <c:v>34.2325506784993</c:v>
                </c:pt>
                <c:pt idx="555" c:formatCode="0.00">
                  <c:v>34.3078640207652</c:v>
                </c:pt>
                <c:pt idx="556" c:formatCode="0.00">
                  <c:v>34.3831806216148</c:v>
                </c:pt>
                <c:pt idx="557" c:formatCode="0.00">
                  <c:v>34.4585004493891</c:v>
                </c:pt>
                <c:pt idx="558" c:formatCode="0.00">
                  <c:v>34.5338234727363</c:v>
                </c:pt>
                <c:pt idx="559" c:formatCode="0.00">
                  <c:v>34.6091496606094</c:v>
                </c:pt>
                <c:pt idx="560" c:formatCode="0.00">
                  <c:v>34.6844789822631</c:v>
                </c:pt>
                <c:pt idx="561" c:formatCode="0.00">
                  <c:v>34.7598114072506</c:v>
                </c:pt>
                <c:pt idx="562" c:formatCode="0.00">
                  <c:v>34.835146905421</c:v>
                </c:pt>
                <c:pt idx="563" c:formatCode="0.00">
                  <c:v>34.9104854469165</c:v>
                </c:pt>
                <c:pt idx="564" c:formatCode="0.00">
                  <c:v>34.9858270021691</c:v>
                </c:pt>
                <c:pt idx="565" c:formatCode="0.00">
                  <c:v>35.0611715418984</c:v>
                </c:pt>
                <c:pt idx="566" c:formatCode="0.00">
                  <c:v>35.1365190371081</c:v>
                </c:pt>
                <c:pt idx="567" c:formatCode="0.00">
                  <c:v>35.211869459084</c:v>
                </c:pt>
                <c:pt idx="568" c:formatCode="0.00">
                  <c:v>35.2872227793906</c:v>
                </c:pt>
                <c:pt idx="569" c:formatCode="0.00">
                  <c:v>35.3625789698688</c:v>
                </c:pt>
                <c:pt idx="570" c:formatCode="0.00">
                  <c:v>35.437938002633</c:v>
                </c:pt>
                <c:pt idx="571" c:formatCode="0.00">
                  <c:v>35.5132998500686</c:v>
                </c:pt>
                <c:pt idx="572" c:formatCode="0.00">
                  <c:v>35.5886644848293</c:v>
                </c:pt>
                <c:pt idx="573" c:formatCode="0.00">
                  <c:v>35.6640318798344</c:v>
                </c:pt>
                <c:pt idx="574" c:formatCode="0.00">
                  <c:v>35.7394020082664</c:v>
                </c:pt>
                <c:pt idx="575" c:formatCode="0.00">
                  <c:v>35.8147748435683</c:v>
                </c:pt>
                <c:pt idx="576" c:formatCode="0.00">
                  <c:v>35.8901503594412</c:v>
                </c:pt>
                <c:pt idx="577" c:formatCode="0.00">
                  <c:v>35.9655285298414</c:v>
                </c:pt>
                <c:pt idx="578" c:formatCode="0.00">
                  <c:v>36.0409093289788</c:v>
                </c:pt>
                <c:pt idx="579" c:formatCode="0.00">
                  <c:v>36.1162927313133</c:v>
                </c:pt>
                <c:pt idx="580" c:formatCode="0.00">
                  <c:v>36.1916787115532</c:v>
                </c:pt>
                <c:pt idx="581" c:formatCode="0.00">
                  <c:v>36.2670672446526</c:v>
                </c:pt>
                <c:pt idx="582" c:formatCode="0.00">
                  <c:v>36.3424583058088</c:v>
                </c:pt>
                <c:pt idx="583" c:formatCode="0.00">
                  <c:v>36.4178518704601</c:v>
                </c:pt>
                <c:pt idx="584" c:formatCode="0.00">
                  <c:v>36.4932479142834</c:v>
                </c:pt>
                <c:pt idx="585" c:formatCode="0.00">
                  <c:v>36.5686464131921</c:v>
                </c:pt>
                <c:pt idx="586" c:formatCode="0.00">
                  <c:v>36.6440473433333</c:v>
                </c:pt>
                <c:pt idx="587" c:formatCode="0.00">
                  <c:v>36.7194506810861</c:v>
                </c:pt>
                <c:pt idx="588" c:formatCode="0.00">
                  <c:v>36.794856403059</c:v>
                </c:pt>
                <c:pt idx="589" c:formatCode="0.00">
                  <c:v>36.8702644860879</c:v>
                </c:pt>
                <c:pt idx="590" c:formatCode="0.00">
                  <c:v>36.9456749072334</c:v>
                </c:pt>
                <c:pt idx="591" c:formatCode="0.00">
                  <c:v>37.0210876437794</c:v>
                </c:pt>
                <c:pt idx="592" c:formatCode="0.00">
                  <c:v>37.0965026732302</c:v>
                </c:pt>
                <c:pt idx="593" c:formatCode="0.00">
                  <c:v>37.1719199733088</c:v>
                </c:pt>
                <c:pt idx="594" c:formatCode="0.00">
                  <c:v>37.2473395219546</c:v>
                </c:pt>
                <c:pt idx="595" c:formatCode="0.00">
                  <c:v>37.3227612973213</c:v>
                </c:pt>
                <c:pt idx="596" c:formatCode="0.00">
                  <c:v>37.398185277775</c:v>
                </c:pt>
                <c:pt idx="597" c:formatCode="0.00">
                  <c:v>37.4736114418917</c:v>
                </c:pt>
                <c:pt idx="598" c:formatCode="0.00">
                  <c:v>37.5490397684558</c:v>
                </c:pt>
                <c:pt idx="599" c:formatCode="0.00">
                  <c:v>37.6244702364577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11139435"/>
        <c:axId val="1909929585"/>
      </c:scatterChart>
      <c:valAx>
        <c:axId val="311139435"/>
        <c:scaling>
          <c:orientation val="minMax"/>
        </c:scaling>
        <c:delete val="0"/>
        <c:axPos val="b"/>
        <c:majorGridlines>
          <c:spPr>
            <a:ln w="6350" cap="flat" cmpd="sng" algn="ctr">
              <a:solidFill>
                <a:srgbClr val="B7B7B7"/>
              </a:solidFill>
              <a:prstDash val="solid"/>
              <a:round/>
            </a:ln>
          </c:spPr>
        </c:majorGridlines>
        <c:title>
          <c:tx>
            <c:rich>
              <a:bodyPr rot="0" spcFirstLastPara="0" vertOverflow="ellipsis" vert="horz" wrap="square" anchor="ctr" anchorCtr="1"/>
              <a:lstStyle/>
              <a:p>
                <a:pPr lvl="0">
                  <a:defRPr lang="zh-CN" sz="12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sz="1200" b="1" i="0">
                    <a:solidFill>
                      <a:srgbClr val="000000"/>
                    </a:solidFill>
                    <a:latin typeface="+mn-lt"/>
                  </a:rPr>
                  <a:t>Time (s)</a:t>
                </a:r>
                <a:endParaRPr sz="1200" b="1" i="0">
                  <a:solidFill>
                    <a:srgbClr val="000000"/>
                  </a:solidFill>
                  <a:latin typeface="+mn-lt"/>
                </a:endParaRPr>
              </a:p>
            </c:rich>
          </c:tx>
          <c:layout>
            <c:manualLayout>
              <c:xMode val="edge"/>
              <c:yMode val="edge"/>
              <c:x val="0.852426850466034"/>
              <c:y val="0.875222631602074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</c:spPr>
        <c:txPr>
          <a:bodyPr rot="-60000000" spcFirstLastPara="0" vertOverflow="ellipsis" vert="horz" wrap="square" anchor="ctr" anchorCtr="1"/>
          <a:lstStyle/>
          <a:p>
            <a:pPr>
              <a:defRPr lang="zh-CN" sz="14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  <c:crossAx val="1909929585"/>
        <c:crosses val="autoZero"/>
        <c:crossBetween val="midCat"/>
      </c:valAx>
      <c:valAx>
        <c:axId val="1909929585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rgbClr val="B7B7B7"/>
              </a:solidFill>
              <a:prstDash val="solid"/>
              <a:round/>
            </a:ln>
          </c:spPr>
        </c:majorGridlines>
        <c:title>
          <c:tx>
            <c:rich>
              <a:bodyPr rot="-5400000" spcFirstLastPara="0" vertOverflow="ellipsis" vert="horz" wrap="square" anchor="ctr" anchorCtr="1"/>
              <a:lstStyle/>
              <a:p>
                <a:pPr lvl="0">
                  <a:defRPr lang="zh-CN" sz="12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sz="1200" b="1" i="0">
                    <a:solidFill>
                      <a:srgbClr val="000000"/>
                    </a:solidFill>
                    <a:latin typeface="+mn-lt"/>
                  </a:rPr>
                  <a:t>Position (m)</a:t>
                </a:r>
                <a:endParaRPr sz="1200" b="1" i="0">
                  <a:solidFill>
                    <a:srgbClr val="000000"/>
                  </a:solidFill>
                  <a:latin typeface="+mn-lt"/>
                </a:endParaRPr>
              </a:p>
            </c:rich>
          </c:tx>
          <c:layout>
            <c:manualLayout>
              <c:xMode val="edge"/>
              <c:yMode val="edge"/>
              <c:x val="0.0663233973899197"/>
              <c:y val="0.0196351419240202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</c:spPr>
        <c:txPr>
          <a:bodyPr rot="-60000000" spcFirstLastPara="0" vertOverflow="ellipsis" vert="horz" wrap="square" anchor="ctr" anchorCtr="1"/>
          <a:lstStyle/>
          <a:p>
            <a:pPr>
              <a:defRPr lang="zh-CN" sz="12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  <c:crossAx val="311139435"/>
        <c:crosses val="autoZero"/>
        <c:crossBetween val="midCat"/>
      </c:valAx>
    </c:plotArea>
    <c:plotVisOnly val="1"/>
    <c:dispBlanksAs val="gap"/>
    <c:showDLblsOverMax val="0"/>
    <c:extLst>
      <c:ext uri="{0b15fc19-7d7d-44ad-8c2d-2c3a37ce22c3}">
        <chartProps xmlns="https://web.wps.cn/et/2018/main" chartId="{f9c4c4d5-c141-4ed5-80fa-fe1b95a50517}"/>
      </c:ext>
    </c:extLst>
  </c:chart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0.126013889481995"/>
          <c:y val="0.0209480536466256"/>
          <c:w val="0.803552915705621"/>
          <c:h val="0.82900884738847"/>
        </c:manualLayout>
      </c:layout>
      <c:scatterChart>
        <c:scatterStyle val="marker"/>
        <c:varyColors val="0"/>
        <c:ser>
          <c:idx val="0"/>
          <c:order val="0"/>
          <c:tx>
            <c:strRef>
              <c:f>"RATIO OF FORCES"</c:f>
              <c:strCache>
                <c:ptCount val="1"/>
                <c:pt idx="0">
                  <c:v>RATIO OF FORCES</c:v>
                </c:pt>
              </c:strCache>
            </c:strRef>
          </c:tx>
          <c:spPr>
            <a:ln w="19050" cap="rnd" cmpd="sng" algn="ctr">
              <a:noFill/>
              <a:prstDash val="solid"/>
              <a:round/>
            </a:ln>
          </c:spPr>
          <c:marker>
            <c:symbol val="circle"/>
            <c:size val="7"/>
            <c:spPr>
              <a:solidFill>
                <a:schemeClr val="accent1"/>
              </a:solidFill>
              <a:ln w="6350" cap="flat" cmpd="sng" algn="ctr">
                <a:solidFill>
                  <a:schemeClr val="accent1"/>
                </a:solidFill>
                <a:prstDash val="solid"/>
                <a:round/>
              </a:ln>
            </c:spPr>
          </c:marker>
          <c:dLbls>
            <c:delete val="1"/>
          </c:dLbls>
          <c:xVal>
            <c:numRef>
              <c:f>'From speed-time curves'!$D$26:$D$299</c:f>
              <c:numCache>
                <c:formatCode>0.00</c:formatCode>
                <c:ptCount val="274"/>
                <c:pt idx="0">
                  <c:v>2.95928382175842</c:v>
                </c:pt>
                <c:pt idx="1">
                  <c:v>3.05350764943107</c:v>
                </c:pt>
                <c:pt idx="2">
                  <c:v>3.1463054308336</c:v>
                </c:pt>
                <c:pt idx="3">
                  <c:v>3.28287538896181</c:v>
                </c:pt>
                <c:pt idx="4">
                  <c:v>3.37220176596993</c:v>
                </c:pt>
                <c:pt idx="5">
                  <c:v>3.46017621799366</c:v>
                </c:pt>
                <c:pt idx="6">
                  <c:v>3.54681920596768</c:v>
                </c:pt>
                <c:pt idx="7">
                  <c:v>3.63215088115719</c:v>
                </c:pt>
                <c:pt idx="8">
                  <c:v>3.71619108984473</c:v>
                </c:pt>
                <c:pt idx="9">
                  <c:v>3.79895937794596</c:v>
                </c:pt>
                <c:pt idx="10">
                  <c:v>3.92076898879534</c:v>
                </c:pt>
                <c:pt idx="11">
                  <c:v>4.00044105848821</c:v>
                </c:pt>
                <c:pt idx="12">
                  <c:v>4.07890731792455</c:v>
                </c:pt>
                <c:pt idx="13">
                  <c:v>4.15618601664125</c:v>
                </c:pt>
                <c:pt idx="14">
                  <c:v>4.23229512797452</c:v>
                </c:pt>
                <c:pt idx="15">
                  <c:v>4.30725235324012</c:v>
                </c:pt>
                <c:pt idx="16">
                  <c:v>4.3810751258503</c:v>
                </c:pt>
                <c:pt idx="17">
                  <c:v>4.45378061536839</c:v>
                </c:pt>
                <c:pt idx="18">
                  <c:v>4.56078086374831</c:v>
                </c:pt>
                <c:pt idx="19">
                  <c:v>4.63076656673706</c:v>
                </c:pt>
                <c:pt idx="20">
                  <c:v>4.6996930594053</c:v>
                </c:pt>
                <c:pt idx="21">
                  <c:v>4.7675763725487</c:v>
                </c:pt>
                <c:pt idx="22">
                  <c:v>4.83443229434213</c:v>
                </c:pt>
                <c:pt idx="23">
                  <c:v>4.90027637401173</c:v>
                </c:pt>
                <c:pt idx="24">
                  <c:v>4.96512392545125</c:v>
                </c:pt>
                <c:pt idx="25">
                  <c:v>5.0605596918129</c:v>
                </c:pt>
                <c:pt idx="26">
                  <c:v>5.12298140858664</c:v>
                </c:pt>
                <c:pt idx="27">
                  <c:v>5.18445839345361</c:v>
                </c:pt>
                <c:pt idx="28">
                  <c:v>5.2450049446168</c:v>
                </c:pt>
                <c:pt idx="29">
                  <c:v>5.3046351438806</c:v>
                </c:pt>
                <c:pt idx="30">
                  <c:v>5.36336285992602</c:v>
                </c:pt>
                <c:pt idx="31">
                  <c:v>5.42120175153619</c:v>
                </c:pt>
                <c:pt idx="32">
                  <c:v>5.4781652707731</c:v>
                </c:pt>
                <c:pt idx="33">
                  <c:v>5.56199815254506</c:v>
                </c:pt>
                <c:pt idx="34">
                  <c:v>5.61683076511575</c:v>
                </c:pt>
                <c:pt idx="35">
                  <c:v>5.67083350434582</c:v>
                </c:pt>
                <c:pt idx="36">
                  <c:v>5.72401893009206</c:v>
                </c:pt>
                <c:pt idx="37">
                  <c:v>5.77639941212201</c:v>
                </c:pt>
                <c:pt idx="38">
                  <c:v>5.8279871329909</c:v>
                </c:pt>
                <c:pt idx="39">
                  <c:v>5.87879409087504</c:v>
                </c:pt>
                <c:pt idx="40">
                  <c:v>5.95356639691498</c:v>
                </c:pt>
                <c:pt idx="41">
                  <c:v>6.00247275443776</c:v>
                </c:pt>
                <c:pt idx="42">
                  <c:v>6.05063893051757</c:v>
                </c:pt>
                <c:pt idx="43">
                  <c:v>6.09807612755417</c:v>
                </c:pt>
                <c:pt idx="44">
                  <c:v>6.14479537840274</c:v>
                </c:pt>
                <c:pt idx="45">
                  <c:v>6.19080754893989</c:v>
                </c:pt>
                <c:pt idx="46">
                  <c:v>6.23612334059077</c:v>
                </c:pt>
                <c:pt idx="47">
                  <c:v>6.28075329281804</c:v>
                </c:pt>
                <c:pt idx="48">
                  <c:v>6.34643493536188</c:v>
                </c:pt>
                <c:pt idx="49">
                  <c:v>6.3893953583187</c:v>
                </c:pt>
                <c:pt idx="50">
                  <c:v>6.43170558957314</c:v>
                </c:pt>
                <c:pt idx="51">
                  <c:v>6.47337546956019</c:v>
                </c:pt>
                <c:pt idx="52">
                  <c:v>6.51441468978316</c:v>
                </c:pt>
                <c:pt idx="53">
                  <c:v>6.55483279506765</c:v>
                </c:pt>
                <c:pt idx="54">
                  <c:v>6.59463918578154</c:v>
                </c:pt>
                <c:pt idx="55">
                  <c:v>6.65322202074662</c:v>
                </c:pt>
                <c:pt idx="56">
                  <c:v>6.69153932327799</c:v>
                </c:pt>
                <c:pt idx="57">
                  <c:v>6.72927670618919</c:v>
                </c:pt>
                <c:pt idx="58">
                  <c:v>6.76644294637063</c:v>
                </c:pt>
                <c:pt idx="59">
                  <c:v>6.80304668787745</c:v>
                </c:pt>
                <c:pt idx="60">
                  <c:v>6.83909644393984</c:v>
                </c:pt>
                <c:pt idx="61">
                  <c:v>6.87460059894313</c:v>
                </c:pt>
                <c:pt idx="62">
                  <c:v>6.90956741037775</c:v>
                </c:pt>
                <c:pt idx="63">
                  <c:v>6.96102786451067</c:v>
                </c:pt>
                <c:pt idx="64">
                  <c:v>6.9946866280476</c:v>
                </c:pt>
                <c:pt idx="65">
                  <c:v>7.02783597740148</c:v>
                </c:pt>
                <c:pt idx="66">
                  <c:v>7.06048362238641</c:v>
                </c:pt>
                <c:pt idx="67">
                  <c:v>7.09263715613102</c:v>
                </c:pt>
                <c:pt idx="68">
                  <c:v>7.12430405684447</c:v>
                </c:pt>
                <c:pt idx="69">
                  <c:v>7.15549168955573</c:v>
                </c:pt>
                <c:pt idx="70">
                  <c:v>7.20139034822104</c:v>
                </c:pt>
                <c:pt idx="71">
                  <c:v>7.23141130556992</c:v>
                </c:pt>
                <c:pt idx="72">
                  <c:v>7.26097790572158</c:v>
                </c:pt>
                <c:pt idx="73">
                  <c:v>7.29009702522098</c:v>
                </c:pt>
                <c:pt idx="74">
                  <c:v>7.31877543653883</c:v>
                </c:pt>
                <c:pt idx="75">
                  <c:v>7.34701980964679</c:v>
                </c:pt>
                <c:pt idx="76">
                  <c:v>7.3748367135687</c:v>
                </c:pt>
                <c:pt idx="77">
                  <c:v>7.4022326179084</c:v>
                </c:pt>
                <c:pt idx="78">
                  <c:v>7.44255101186146</c:v>
                </c:pt>
                <c:pt idx="79">
                  <c:v>7.46892208283471</c:v>
                </c:pt>
                <c:pt idx="80">
                  <c:v>7.4948940364262</c:v>
                </c:pt>
                <c:pt idx="81">
                  <c:v>7.52047291314466</c:v>
                </c:pt>
                <c:pt idx="82">
                  <c:v>7.54566466207773</c:v>
                </c:pt>
                <c:pt idx="83">
                  <c:v>7.57047514227558</c:v>
                </c:pt>
                <c:pt idx="84">
                  <c:v>7.59491012411363</c:v>
                </c:pt>
                <c:pt idx="85">
                  <c:v>7.63087094554761</c:v>
                </c:pt>
                <c:pt idx="86">
                  <c:v>7.65439185700544</c:v>
                </c:pt>
                <c:pt idx="87">
                  <c:v>7.67755678729712</c:v>
                </c:pt>
                <c:pt idx="88">
                  <c:v>7.70037112407911</c:v>
                </c:pt>
                <c:pt idx="89">
                  <c:v>7.72284017346749</c:v>
                </c:pt>
                <c:pt idx="90">
                  <c:v>7.74496916127204</c:v>
                </c:pt>
                <c:pt idx="91">
                  <c:v>7.76676323421164</c:v>
                </c:pt>
                <c:pt idx="92">
                  <c:v>7.7882274611113</c:v>
                </c:pt>
                <c:pt idx="93">
                  <c:v>7.81981623968591</c:v>
                </c:pt>
                <c:pt idx="94">
                  <c:v>7.84047752700602</c:v>
                </c:pt>
                <c:pt idx="95">
                  <c:v>7.8608261126195</c:v>
                </c:pt>
                <c:pt idx="96">
                  <c:v>7.8808667291626</c:v>
                </c:pt>
                <c:pt idx="97">
                  <c:v>7.90060403764469</c:v>
                </c:pt>
                <c:pt idx="98">
                  <c:v>7.92004262853233</c:v>
                </c:pt>
                <c:pt idx="99">
                  <c:v>7.93918702281687</c:v>
                </c:pt>
                <c:pt idx="100">
                  <c:v>7.96736171715022</c:v>
                </c:pt>
                <c:pt idx="101">
                  <c:v>7.98578995277835</c:v>
                </c:pt>
                <c:pt idx="102">
                  <c:v>8.00393928319394</c:v>
                </c:pt>
                <c:pt idx="103">
                  <c:v>8.02181392953457</c:v>
                </c:pt>
                <c:pt idx="104">
                  <c:v>8.03941804905228</c:v>
                </c:pt>
                <c:pt idx="105">
                  <c:v>8.0567557360805</c:v>
                </c:pt>
                <c:pt idx="106">
                  <c:v>8.07383102298626</c:v>
                </c:pt>
                <c:pt idx="107">
                  <c:v>8.09064788110809</c:v>
                </c:pt>
                <c:pt idx="108">
                  <c:v>8.11539715393373</c:v>
                </c:pt>
                <c:pt idx="109">
                  <c:v>8.13158492249866</c:v>
                </c:pt>
                <c:pt idx="110">
                  <c:v>8.14752769457433</c:v>
                </c:pt>
                <c:pt idx="111">
                  <c:v>8.16322917810107</c:v>
                </c:pt>
                <c:pt idx="112">
                  <c:v>8.17869302490076</c:v>
                </c:pt>
                <c:pt idx="113">
                  <c:v>8.19392283152617</c:v>
                </c:pt>
                <c:pt idx="114">
                  <c:v>8.20892214009743</c:v>
                </c:pt>
                <c:pt idx="115">
                  <c:v>8.2309965357626</c:v>
                </c:pt>
                <c:pt idx="116">
                  <c:v>8.24543474615995</c:v>
                </c:pt>
                <c:pt idx="117">
                  <c:v>8.25965443904859</c:v>
                </c:pt>
                <c:pt idx="118">
                  <c:v>8.27365892161829</c:v>
                </c:pt>
                <c:pt idx="119">
                  <c:v>8.28745145100558</c:v>
                </c:pt>
                <c:pt idx="120">
                  <c:v>8.30103523505134</c:v>
                </c:pt>
                <c:pt idx="121">
                  <c:v>8.31441343304683</c:v>
                </c:pt>
                <c:pt idx="122">
                  <c:v>8.3275891564685</c:v>
                </c:pt>
                <c:pt idx="123">
                  <c:v>8.346979792417</c:v>
                </c:pt>
                <c:pt idx="124">
                  <c:v>8.35966263482907</c:v>
                </c:pt>
                <c:pt idx="125">
                  <c:v>8.37215352664263</c:v>
                </c:pt>
                <c:pt idx="126">
                  <c:v>8.38445537296609</c:v>
                </c:pt>
                <c:pt idx="127">
                  <c:v>8.39657103494003</c:v>
                </c:pt>
                <c:pt idx="128">
                  <c:v>8.4085033304026</c:v>
                </c:pt>
                <c:pt idx="129">
                  <c:v>8.42025503454492</c:v>
                </c:pt>
                <c:pt idx="130">
                  <c:v>8.43754994955684</c:v>
                </c:pt>
                <c:pt idx="131">
                  <c:v>8.44886204278622</c:v>
                </c:pt>
                <c:pt idx="132">
                  <c:v>8.46000293124971</c:v>
                </c:pt>
                <c:pt idx="133">
                  <c:v>8.47097520607448</c:v>
                </c:pt>
                <c:pt idx="134">
                  <c:v>8.48178141917182</c:v>
                </c:pt>
                <c:pt idx="135">
                  <c:v>8.4924240838307</c:v>
                </c:pt>
                <c:pt idx="136">
                  <c:v>8.50290567530229</c:v>
                </c:pt>
                <c:pt idx="137">
                  <c:v>8.51322863137569</c:v>
                </c:pt>
                <c:pt idx="138">
                  <c:v>8.52842086611876</c:v>
                </c:pt>
                <c:pt idx="139">
                  <c:v>8.53835765827169</c:v>
                </c:pt>
                <c:pt idx="140">
                  <c:v>8.54814406038278</c:v>
                </c:pt>
                <c:pt idx="141">
                  <c:v>8.55778234855525</c:v>
                </c:pt>
                <c:pt idx="142">
                  <c:v>8.56727476444427</c:v>
                </c:pt>
                <c:pt idx="143">
                  <c:v>8.57662351577828</c:v>
                </c:pt>
                <c:pt idx="144">
                  <c:v>8.58583077687252</c:v>
                </c:pt>
                <c:pt idx="145">
                  <c:v>8.59938104976817</c:v>
                </c:pt>
                <c:pt idx="146">
                  <c:v>8.60824388316015</c:v>
                </c:pt>
                <c:pt idx="147">
                  <c:v>8.61697258051868</c:v>
                </c:pt>
                <c:pt idx="148">
                  <c:v>8.62556917194796</c:v>
                </c:pt>
                <c:pt idx="149">
                  <c:v>8.63403565682728</c:v>
                </c:pt>
                <c:pt idx="150">
                  <c:v>8.64237400427595</c:v>
                </c:pt>
                <c:pt idx="151">
                  <c:v>8.65058615361135</c:v>
                </c:pt>
                <c:pt idx="152">
                  <c:v>8.65867401479991</c:v>
                </c:pt>
                <c:pt idx="153">
                  <c:v>8.67057687332922</c:v>
                </c:pt>
                <c:pt idx="154">
                  <c:v>8.67836218162862</c:v>
                </c:pt>
                <c:pt idx="155">
                  <c:v>8.68602966187819</c:v>
                </c:pt>
                <c:pt idx="156">
                  <c:v>8.69358109736624</c:v>
                </c:pt>
                <c:pt idx="157">
                  <c:v>8.70101824439163</c:v>
                </c:pt>
                <c:pt idx="158">
                  <c:v>8.70834283267218</c:v>
                </c:pt>
                <c:pt idx="159">
                  <c:v>8.71555656574705</c:v>
                </c:pt>
                <c:pt idx="160">
                  <c:v>8.72617297498757</c:v>
                </c:pt>
                <c:pt idx="161">
                  <c:v>8.73311685479313</c:v>
                </c:pt>
                <c:pt idx="162">
                  <c:v>8.73995564128904</c:v>
                </c:pt>
                <c:pt idx="163">
                  <c:v>8.74669092502758</c:v>
                </c:pt>
                <c:pt idx="164">
                  <c:v>8.75332427248853</c:v>
                </c:pt>
                <c:pt idx="165">
                  <c:v>8.75985722644352</c:v>
                </c:pt>
                <c:pt idx="166">
                  <c:v>8.76629130631484</c:v>
                </c:pt>
                <c:pt idx="167">
                  <c:v>8.77262800852886</c:v>
                </c:pt>
                <c:pt idx="168">
                  <c:v>8.78195369652439</c:v>
                </c:pt>
                <c:pt idx="169">
                  <c:v>8.78805335367569</c:v>
                </c:pt>
                <c:pt idx="170">
                  <c:v>8.79406069454624</c:v>
                </c:pt>
                <c:pt idx="171">
                  <c:v>8.7999771163122</c:v>
                </c:pt>
                <c:pt idx="172">
                  <c:v>8.80580399500398</c:v>
                </c:pt>
                <c:pt idx="173">
                  <c:v>8.81154268582619</c:v>
                </c:pt>
                <c:pt idx="174">
                  <c:v>8.81719452347289</c:v>
                </c:pt>
                <c:pt idx="175">
                  <c:v>8.82551230024611</c:v>
                </c:pt>
                <c:pt idx="176">
                  <c:v>8.83095271242825</c:v>
                </c:pt>
                <c:pt idx="177">
                  <c:v>8.83631078578281</c:v>
                </c:pt>
                <c:pt idx="178">
                  <c:v>8.84158776648055</c:v>
                </c:pt>
                <c:pt idx="179">
                  <c:v>8.84678488183183</c:v>
                </c:pt>
                <c:pt idx="180">
                  <c:v>8.85190334057208</c:v>
                </c:pt>
                <c:pt idx="181">
                  <c:v>8.85694433314295</c:v>
                </c:pt>
                <c:pt idx="182">
                  <c:v>8.86190903196912</c:v>
                </c:pt>
                <c:pt idx="183">
                  <c:v>8.86921555051472</c:v>
                </c:pt>
                <c:pt idx="184">
                  <c:v>8.87399452855035</c:v>
                </c:pt>
                <c:pt idx="185">
                  <c:v>8.87870117834406</c:v>
                </c:pt>
                <c:pt idx="186">
                  <c:v>8.88333659455972</c:v>
                </c:pt>
                <c:pt idx="187">
                  <c:v>8.88790185529381</c:v>
                </c:pt>
                <c:pt idx="188">
                  <c:v>8.89239802232621</c:v>
                </c:pt>
                <c:pt idx="189">
                  <c:v>8.89682614136709</c:v>
                </c:pt>
                <c:pt idx="190">
                  <c:v>8.90334297854638</c:v>
                </c:pt>
                <c:pt idx="191">
                  <c:v>8.90760544931781</c:v>
                </c:pt>
                <c:pt idx="192">
                  <c:v>8.91180340901286</c:v>
                </c:pt>
                <c:pt idx="193">
                  <c:v>8.91593783398517</c:v>
                </c:pt>
                <c:pt idx="194">
                  <c:v>8.92000968581165</c:v>
                </c:pt>
                <c:pt idx="195">
                  <c:v>8.92401991151602</c:v>
                </c:pt>
                <c:pt idx="196">
                  <c:v>8.92796944378912</c:v>
                </c:pt>
                <c:pt idx="197">
                  <c:v>8.93185920120585</c:v>
                </c:pt>
                <c:pt idx="198">
                  <c:v>8.93758373469687</c:v>
                </c:pt>
                <c:pt idx="199">
                  <c:v>8.94132798302076</c:v>
                </c:pt>
                <c:pt idx="200">
                  <c:v>8.9450155633925</c:v>
                </c:pt>
                <c:pt idx="201">
                  <c:v>8.94864733346271</c:v>
                </c:pt>
                <c:pt idx="202">
                  <c:v>8.95222413790171</c:v>
                </c:pt>
                <c:pt idx="203">
                  <c:v>8.95574680859604</c:v>
                </c:pt>
                <c:pt idx="204">
                  <c:v>8.95921616484191</c:v>
                </c:pt>
                <c:pt idx="205">
                  <c:v>8.96432199636146</c:v>
                </c:pt>
                <c:pt idx="206">
                  <c:v>8.96766156999469</c:v>
                </c:pt>
                <c:pt idx="207">
                  <c:v>8.97095060029253</c:v>
                </c:pt>
              </c:numCache>
            </c:numRef>
          </c:xVal>
          <c:yVal>
            <c:numRef>
              <c:f>'From speed-time curves'!$O$26:$O$299</c:f>
              <c:numCache>
                <c:formatCode>0%</c:formatCode>
                <c:ptCount val="274"/>
                <c:pt idx="0">
                  <c:v>0.437356311319704</c:v>
                </c:pt>
                <c:pt idx="1">
                  <c:v>0.43212172285448</c:v>
                </c:pt>
                <c:pt idx="2">
                  <c:v>0.42692685611772</c:v>
                </c:pt>
                <c:pt idx="3">
                  <c:v>0.41921059254431</c:v>
                </c:pt>
                <c:pt idx="4">
                  <c:v>0.414118076654592</c:v>
                </c:pt>
                <c:pt idx="5">
                  <c:v>0.409067608593096</c:v>
                </c:pt>
                <c:pt idx="6">
                  <c:v>0.404059759158603</c:v>
                </c:pt>
                <c:pt idx="7">
                  <c:v>0.399095058822516</c:v>
                </c:pt>
                <c:pt idx="8">
                  <c:v>0.394173998535315</c:v>
                </c:pt>
                <c:pt idx="9">
                  <c:v>0.389297030566094</c:v>
                </c:pt>
                <c:pt idx="10">
                  <c:v>0.382065148212329</c:v>
                </c:pt>
                <c:pt idx="11">
                  <c:v>0.37730014377668</c:v>
                </c:pt>
                <c:pt idx="12">
                  <c:v>0.372580522749269</c:v>
                </c:pt>
                <c:pt idx="13">
                  <c:v>0.367906574421745</c:v>
                </c:pt>
                <c:pt idx="14">
                  <c:v>0.363278554449171</c:v>
                </c:pt>
                <c:pt idx="15">
                  <c:v>0.358696685817638</c:v>
                </c:pt>
                <c:pt idx="16">
                  <c:v>0.354161159819792</c:v>
                </c:pt>
                <c:pt idx="17">
                  <c:v>0.34967213703556</c:v>
                </c:pt>
                <c:pt idx="18">
                  <c:v>0.343026074733411</c:v>
                </c:pt>
                <c:pt idx="19">
                  <c:v>0.338653819841977</c:v>
                </c:pt>
                <c:pt idx="20">
                  <c:v>0.334328402525412</c:v>
                </c:pt>
                <c:pt idx="21">
                  <c:v>0.330049857310097</c:v>
                </c:pt>
                <c:pt idx="22">
                  <c:v>0.325818193390867</c:v>
                </c:pt>
                <c:pt idx="23">
                  <c:v>0.321633395590449</c:v>
                </c:pt>
                <c:pt idx="24">
                  <c:v>0.317495425308736</c:v>
                </c:pt>
                <c:pt idx="25">
                  <c:v>0.311376131939245</c:v>
                </c:pt>
                <c:pt idx="26">
                  <c:v>0.307354916292144</c:v>
                </c:pt>
                <c:pt idx="27">
                  <c:v>0.303380222026283</c:v>
                </c:pt>
                <c:pt idx="28">
                  <c:v>0.299451916545511</c:v>
                </c:pt>
                <c:pt idx="29">
                  <c:v>0.295569848812117</c:v>
                </c:pt>
                <c:pt idx="30">
                  <c:v>0.2917338502005</c:v>
                </c:pt>
                <c:pt idx="31">
                  <c:v>0.287943735332816</c:v>
                </c:pt>
                <c:pt idx="32">
                  <c:v>0.284199302896023</c:v>
                </c:pt>
                <c:pt idx="33">
                  <c:v>0.278667831366628</c:v>
                </c:pt>
                <c:pt idx="34">
                  <c:v>0.275036626835109</c:v>
                </c:pt>
                <c:pt idx="35">
                  <c:v>0.271450285992562</c:v>
                </c:pt>
                <c:pt idx="36">
                  <c:v>0.26790854540763</c:v>
                </c:pt>
                <c:pt idx="37">
                  <c:v>0.264411129856846</c:v>
                </c:pt>
                <c:pt idx="38">
                  <c:v>0.260957753012179</c:v>
                </c:pt>
                <c:pt idx="39">
                  <c:v>0.257548118108093</c:v>
                </c:pt>
                <c:pt idx="40">
                  <c:v>0.252515008775626</c:v>
                </c:pt>
                <c:pt idx="41">
                  <c:v>0.249213367656904</c:v>
                </c:pt>
                <c:pt idx="42">
                  <c:v>0.245954356755422</c:v>
                </c:pt>
                <c:pt idx="43">
                  <c:v>0.242737640045058</c:v>
                </c:pt>
                <c:pt idx="44">
                  <c:v>0.239562874368014</c:v>
                </c:pt>
                <c:pt idx="45">
                  <c:v>0.23642970997118</c:v>
                </c:pt>
                <c:pt idx="46">
                  <c:v>0.233337791023203</c:v>
                </c:pt>
                <c:pt idx="47">
                  <c:v>0.230286756112524</c:v>
                </c:pt>
                <c:pt idx="48">
                  <c:v>0.22578605828957</c:v>
                </c:pt>
                <c:pt idx="49">
                  <c:v>0.22283561995219</c:v>
                </c:pt>
                <c:pt idx="50">
                  <c:v>0.219924763523399</c:v>
                </c:pt>
                <c:pt idx="51">
                  <c:v>0.21705310815083</c:v>
                </c:pt>
                <c:pt idx="52">
                  <c:v>0.214220269816419</c:v>
                </c:pt>
                <c:pt idx="53">
                  <c:v>0.211425861719394</c:v>
                </c:pt>
                <c:pt idx="54">
                  <c:v>0.208669494643029</c:v>
                </c:pt>
                <c:pt idx="55">
                  <c:v>0.20460541453161</c:v>
                </c:pt>
                <c:pt idx="56">
                  <c:v>0.201942434453981</c:v>
                </c:pt>
                <c:pt idx="57">
                  <c:v>0.199316119041455</c:v>
                </c:pt>
                <c:pt idx="58">
                  <c:v>0.196726072329586</c:v>
                </c:pt>
                <c:pt idx="59">
                  <c:v>0.194171897683487</c:v>
                </c:pt>
                <c:pt idx="60">
                  <c:v>0.191653198069229</c:v>
                </c:pt>
                <c:pt idx="61">
                  <c:v>0.189169576312147</c:v>
                </c:pt>
                <c:pt idx="62">
                  <c:v>0.186720635342479</c:v>
                </c:pt>
                <c:pt idx="63">
                  <c:v>0.18311138266146</c:v>
                </c:pt>
                <c:pt idx="64">
                  <c:v>0.18074740924224</c:v>
                </c:pt>
                <c:pt idx="65">
                  <c:v>0.1784167309556</c:v>
                </c:pt>
                <c:pt idx="66">
                  <c:v>0.176118953924071</c:v>
                </c:pt>
                <c:pt idx="67">
                  <c:v>0.173853685517541</c:v>
                </c:pt>
                <c:pt idx="68">
                  <c:v>0.171620534526251</c:v>
                </c:pt>
                <c:pt idx="69">
                  <c:v>0.169419111324052</c:v>
                </c:pt>
                <c:pt idx="70">
                  <c:v>0.166175618129773</c:v>
                </c:pt>
                <c:pt idx="71">
                  <c:v>0.164051821542499</c:v>
                </c:pt>
                <c:pt idx="72">
                  <c:v>0.161958403664846</c:v>
                </c:pt>
                <c:pt idx="73">
                  <c:v>0.159894983773965</c:v>
                </c:pt>
                <c:pt idx="74">
                  <c:v>0.157861183470189</c:v>
                </c:pt>
                <c:pt idx="75">
                  <c:v>0.155856626785429</c:v>
                </c:pt>
                <c:pt idx="76">
                  <c:v>0.153880940284347</c:v>
                </c:pt>
                <c:pt idx="77">
                  <c:v>0.15193375315859</c:v>
                </c:pt>
                <c:pt idx="78">
                  <c:v>0.149065604355952</c:v>
                </c:pt>
                <c:pt idx="79">
                  <c:v>0.147188061394821</c:v>
                </c:pt>
                <c:pt idx="80">
                  <c:v>0.145337741875295</c:v>
                </c:pt>
                <c:pt idx="81">
                  <c:v>0.143514287805048</c:v>
                </c:pt>
                <c:pt idx="82">
                  <c:v>0.141717344225647</c:v>
                </c:pt>
                <c:pt idx="83">
                  <c:v>0.139946559268404</c:v>
                </c:pt>
                <c:pt idx="84">
                  <c:v>0.138201584205265</c:v>
                </c:pt>
                <c:pt idx="85">
                  <c:v>0.135631760172173</c:v>
                </c:pt>
                <c:pt idx="86">
                  <c:v>0.133949805173638</c:v>
                </c:pt>
                <c:pt idx="87">
                  <c:v>0.132292464879461</c:v>
                </c:pt>
                <c:pt idx="88">
                  <c:v>0.130659405202051</c:v>
                </c:pt>
                <c:pt idx="89">
                  <c:v>0.129050295395256</c:v>
                </c:pt>
                <c:pt idx="90">
                  <c:v>0.127464808078132</c:v>
                </c:pt>
                <c:pt idx="91">
                  <c:v>0.125902619255269</c:v>
                </c:pt>
                <c:pt idx="92">
                  <c:v>0.124363408333833</c:v>
                </c:pt>
                <c:pt idx="93">
                  <c:v>0.122096982630583</c:v>
                </c:pt>
                <c:pt idx="94">
                  <c:v>0.120613836316162</c:v>
                </c:pt>
                <c:pt idx="95">
                  <c:v>0.119152572798338</c:v>
                </c:pt>
                <c:pt idx="96">
                  <c:v>0.117712886926898</c:v>
                </c:pt>
                <c:pt idx="97">
                  <c:v>0.116294476996375</c:v>
                </c:pt>
                <c:pt idx="98">
                  <c:v>0.114897044745521</c:v>
                </c:pt>
                <c:pt idx="99">
                  <c:v>0.113520295354592</c:v>
                </c:pt>
                <c:pt idx="100">
                  <c:v>0.111493315168312</c:v>
                </c:pt>
                <c:pt idx="101">
                  <c:v>0.110167005627297</c:v>
                </c:pt>
                <c:pt idx="102">
                  <c:v>0.108860374092631</c:v>
                </c:pt>
                <c:pt idx="103">
                  <c:v>0.107573141145022</c:v>
                </c:pt>
                <c:pt idx="104">
                  <c:v>0.106305030757824</c:v>
                </c:pt>
                <c:pt idx="105">
                  <c:v>0.105055770282857</c:v>
                </c:pt>
                <c:pt idx="106">
                  <c:v>0.103825090434818</c:v>
                </c:pt>
                <c:pt idx="107">
                  <c:v>0.102612725274403</c:v>
                </c:pt>
                <c:pt idx="108">
                  <c:v>0.100827944015871</c:v>
                </c:pt>
                <c:pt idx="109">
                  <c:v>0.0996602238817332</c:v>
                </c:pt>
                <c:pt idx="110">
                  <c:v>0.0985099137259175</c:v>
                </c:pt>
                <c:pt idx="111">
                  <c:v>0.0973767624262852</c:v>
                </c:pt>
                <c:pt idx="112">
                  <c:v>0.0962605220940846</c:v>
                </c:pt>
                <c:pt idx="113">
                  <c:v>0.095160948050474</c:v>
                </c:pt>
                <c:pt idx="114">
                  <c:v>0.0940777988022824</c:v>
                </c:pt>
                <c:pt idx="115">
                  <c:v>0.0924833509271696</c:v>
                </c:pt>
                <c:pt idx="116">
                  <c:v>0.0914402278140815</c:v>
                </c:pt>
                <c:pt idx="117">
                  <c:v>0.0904127089917084</c:v>
                </c:pt>
                <c:pt idx="118">
                  <c:v>0.0894005669849086</c:v>
                </c:pt>
                <c:pt idx="119">
                  <c:v>0.0884035773597932</c:v>
                </c:pt>
                <c:pt idx="120">
                  <c:v>0.0874215186958582</c:v>
                </c:pt>
                <c:pt idx="121">
                  <c:v>0.0864541725577335</c:v>
                </c:pt>
                <c:pt idx="122">
                  <c:v>0.0855013234665903</c:v>
                </c:pt>
                <c:pt idx="123">
                  <c:v>0.0840987676306052</c:v>
                </c:pt>
                <c:pt idx="124">
                  <c:v>0.083181237577878</c:v>
                </c:pt>
                <c:pt idx="125">
                  <c:v>0.0822774732594805</c:v>
                </c:pt>
                <c:pt idx="126">
                  <c:v>0.081387272139874</c:v>
                </c:pt>
                <c:pt idx="127">
                  <c:v>0.0805104344783071</c:v>
                </c:pt>
                <c:pt idx="128">
                  <c:v>0.0796467632988521</c:v>
                </c:pt>
                <c:pt idx="129">
                  <c:v>0.0787960643603438</c:v>
                </c:pt>
                <c:pt idx="130">
                  <c:v>0.0775439206503027</c:v>
                </c:pt>
                <c:pt idx="131">
                  <c:v>0.0767248201839058</c:v>
                </c:pt>
                <c:pt idx="132">
                  <c:v>0.0759180332151996</c:v>
                </c:pt>
                <c:pt idx="133">
                  <c:v>0.0751233774360482</c:v>
                </c:pt>
                <c:pt idx="134">
                  <c:v>0.0743406731070622</c:v>
                </c:pt>
                <c:pt idx="135">
                  <c:v>0.073569743027464</c:v>
                </c:pt>
                <c:pt idx="136">
                  <c:v>0.0728104125050146</c:v>
                </c:pt>
                <c:pt idx="137">
                  <c:v>0.0720625093260202</c:v>
                </c:pt>
                <c:pt idx="138">
                  <c:v>0.0709617101276804</c:v>
                </c:pt>
                <c:pt idx="139">
                  <c:v>0.0702416378683628</c:v>
                </c:pt>
                <c:pt idx="140">
                  <c:v>0.0695324092924526</c:v>
                </c:pt>
                <c:pt idx="141">
                  <c:v>0.0688338629713877</c:v>
                </c:pt>
                <c:pt idx="142">
                  <c:v>0.0681458397922357</c:v>
                </c:pt>
                <c:pt idx="143">
                  <c:v>0.0674681829285478</c:v>
                </c:pt>
                <c:pt idx="144">
                  <c:v>0.0668007378113861</c:v>
                </c:pt>
                <c:pt idx="145">
                  <c:v>0.0658183845185295</c:v>
                </c:pt>
                <c:pt idx="146">
                  <c:v>0.0651758070842305</c:v>
                </c:pt>
                <c:pt idx="147">
                  <c:v>0.0645429177691657</c:v>
                </c:pt>
                <c:pt idx="148">
                  <c:v>0.0639195718097527</c:v>
                </c:pt>
                <c:pt idx="149">
                  <c:v>0.0633056265440526</c:v>
                </c:pt>
                <c:pt idx="150">
                  <c:v>0.0627009413841232</c:v>
                </c:pt>
                <c:pt idx="151">
                  <c:v>0.0621053777886002</c:v>
                </c:pt>
                <c:pt idx="152">
                  <c:v>0.0615187992355124</c:v>
                </c:pt>
                <c:pt idx="153">
                  <c:v>0.0606554846153424</c:v>
                </c:pt>
                <c:pt idx="154">
                  <c:v>0.0600907843944865</c:v>
                </c:pt>
                <c:pt idx="155">
                  <c:v>0.0595346069050351</c:v>
                </c:pt>
                <c:pt idx="156">
                  <c:v>0.0589868243823477</c:v>
                </c:pt>
                <c:pt idx="157">
                  <c:v>0.058447310936018</c:v>
                </c:pt>
                <c:pt idx="158">
                  <c:v>0.0579159425243012</c:v>
                </c:pt>
                <c:pt idx="159">
                  <c:v>0.0573925969287995</c:v>
                </c:pt>
                <c:pt idx="160">
                  <c:v>0.0566223583825867</c:v>
                </c:pt>
                <c:pt idx="161">
                  <c:v>0.0561185468624876</c:v>
                </c:pt>
                <c:pt idx="162">
                  <c:v>0.0556223443937258</c:v>
                </c:pt>
                <c:pt idx="163">
                  <c:v>0.0551336366567211</c:v>
                </c:pt>
                <c:pt idx="164">
                  <c:v>0.0546523110207056</c:v>
                </c:pt>
                <c:pt idx="165">
                  <c:v>0.0541782565201238</c:v>
                </c:pt>
                <c:pt idx="166">
                  <c:v>0.0537113638313011</c:v>
                </c:pt>
                <c:pt idx="167">
                  <c:v>0.0532515252493761</c:v>
                </c:pt>
                <c:pt idx="168">
                  <c:v>0.0525747621446793</c:v>
                </c:pt>
                <c:pt idx="169">
                  <c:v>0.0521320980396874</c:v>
                </c:pt>
                <c:pt idx="170">
                  <c:v>0.0516961234959698</c:v>
                </c:pt>
                <c:pt idx="171">
                  <c:v>0.0512667378150207</c:v>
                </c:pt>
                <c:pt idx="172">
                  <c:v>0.0508438417950367</c:v>
                </c:pt>
                <c:pt idx="173">
                  <c:v>0.0504273377095731</c:v>
                </c:pt>
                <c:pt idx="174">
                  <c:v>0.0500171292864634</c:v>
                </c:pt>
                <c:pt idx="175">
                  <c:v>0.0494134139459318</c:v>
                </c:pt>
                <c:pt idx="176">
                  <c:v>0.0490185328445076</c:v>
                </c:pt>
                <c:pt idx="177">
                  <c:v>0.0486296216070376</c:v>
                </c:pt>
                <c:pt idx="178">
                  <c:v>0.0482465902516895</c:v>
                </c:pt>
                <c:pt idx="179">
                  <c:v>0.0478693501395882</c:v>
                </c:pt>
                <c:pt idx="180">
                  <c:v>0.0474978139554056</c:v>
                </c:pt>
                <c:pt idx="181">
                  <c:v>0.0471318956881999</c:v>
                </c:pt>
                <c:pt idx="182">
                  <c:v>0.0467715106125043</c:v>
                </c:pt>
                <c:pt idx="183">
                  <c:v>0.0462411255090897</c:v>
                </c:pt>
                <c:pt idx="184">
                  <c:v>0.0458942110064341</c:v>
                </c:pt>
                <c:pt idx="185">
                  <c:v>0.0455525430120191</c:v>
                </c:pt>
                <c:pt idx="186">
                  <c:v>0.045216042357572</c:v>
                </c:pt>
                <c:pt idx="187">
                  <c:v>0.0448846310606494</c:v>
                </c:pt>
                <c:pt idx="188">
                  <c:v>0.0445582323072959</c:v>
                </c:pt>
                <c:pt idx="189">
                  <c:v>0.0442367704349378</c:v>
                </c:pt>
                <c:pt idx="190">
                  <c:v>0.0437636715542346</c:v>
                </c:pt>
                <c:pt idx="191">
                  <c:v>0.0434542282648929</c:v>
                </c:pt>
                <c:pt idx="192">
                  <c:v>0.0431494658630935</c:v>
                </c:pt>
                <c:pt idx="193">
                  <c:v>0.0428493136619375</c:v>
                </c:pt>
                <c:pt idx="194">
                  <c:v>0.0425537020358978</c:v>
                </c:pt>
                <c:pt idx="195">
                  <c:v>0.0422625624051769</c:v>
                </c:pt>
                <c:pt idx="196">
                  <c:v>0.041975827220281</c:v>
                </c:pt>
                <c:pt idx="197">
                  <c:v>0.0416934299468082</c:v>
                </c:pt>
                <c:pt idx="198">
                  <c:v>0.0412778245340344</c:v>
                </c:pt>
                <c:pt idx="199">
                  <c:v>0.0410059874778719</c:v>
                </c:pt>
                <c:pt idx="200">
                  <c:v>0.0407382632419043</c:v>
                </c:pt>
                <c:pt idx="201">
                  <c:v>0.0404745896770285</c:v>
                </c:pt>
                <c:pt idx="202">
                  <c:v>0.0402149055692953</c:v>
                </c:pt>
                <c:pt idx="203">
                  <c:v>0.0399591506260335</c:v>
                </c:pt>
                <c:pt idx="204">
                  <c:v>0.0397072654621698</c:v>
                </c:pt>
                <c:pt idx="205">
                  <c:v>0.0393365658449797</c:v>
                </c:pt>
                <c:pt idx="206">
                  <c:v>0.0390941011548668</c:v>
                </c:pt>
                <c:pt idx="207">
                  <c:v>0.0388553053507662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26660237"/>
        <c:axId val="1401092335"/>
      </c:scatterChart>
      <c:valAx>
        <c:axId val="2026660237"/>
        <c:scaling>
          <c:orientation val="minMax"/>
          <c:min val="2"/>
        </c:scaling>
        <c:delete val="0"/>
        <c:axPos val="b"/>
        <c:title>
          <c:tx>
            <c:rich>
              <a:bodyPr rot="0" spcFirstLastPara="0" vertOverflow="ellipsis" vert="horz" wrap="square" anchor="ctr" anchorCtr="1"/>
              <a:lstStyle/>
              <a:p>
                <a:pPr lvl="0">
                  <a:defRPr lang="zh-CN" sz="14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sz="1400" b="1" i="0">
                    <a:solidFill>
                      <a:srgbClr val="000000"/>
                    </a:solidFill>
                    <a:latin typeface="+mn-lt"/>
                  </a:rPr>
                  <a:t>Speed (m/s)</a:t>
                </a:r>
                <a:endParaRPr sz="1400" b="1" i="0">
                  <a:solidFill>
                    <a:srgbClr val="000000"/>
                  </a:solidFill>
                  <a:latin typeface="+mn-lt"/>
                </a:endParaRPr>
              </a:p>
            </c:rich>
          </c:tx>
          <c:layout>
            <c:manualLayout>
              <c:xMode val="edge"/>
              <c:yMode val="edge"/>
              <c:x val="0.881428296456"/>
              <c:y val="0.942840338235628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spPr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</c:spPr>
        <c:txPr>
          <a:bodyPr rot="-60000000" spcFirstLastPara="0" vertOverflow="ellipsis" vert="horz" wrap="square" anchor="ctr" anchorCtr="1"/>
          <a:lstStyle/>
          <a:p>
            <a:pPr>
              <a:defRPr lang="zh-CN" sz="14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  <c:crossAx val="1401092335"/>
        <c:crosses val="autoZero"/>
        <c:crossBetween val="midCat"/>
      </c:valAx>
      <c:valAx>
        <c:axId val="1401092335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rgbClr val="B7B7B7"/>
              </a:solidFill>
              <a:prstDash val="solid"/>
              <a:round/>
            </a:ln>
          </c:spPr>
        </c:majorGridlines>
        <c:title>
          <c:tx>
            <c:rich>
              <a:bodyPr rot="-5400000" spcFirstLastPara="0" vertOverflow="ellipsis" vert="horz" wrap="square" anchor="ctr" anchorCtr="1"/>
              <a:lstStyle/>
              <a:p>
                <a:pPr lvl="0">
                  <a:defRPr lang="zh-CN" sz="14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sz="1400" b="1" i="0">
                    <a:solidFill>
                      <a:srgbClr val="000000"/>
                    </a:solidFill>
                    <a:latin typeface="+mn-lt"/>
                  </a:rPr>
                  <a:t>Ratio of Force (%)</a:t>
                </a:r>
                <a:endParaRPr sz="1400" b="1" i="0">
                  <a:solidFill>
                    <a:srgbClr val="000000"/>
                  </a:solidFill>
                  <a:latin typeface="+mn-lt"/>
                </a:endParaRPr>
              </a:p>
            </c:rich>
          </c:tx>
          <c:layout>
            <c:manualLayout>
              <c:xMode val="edge"/>
              <c:yMode val="edge"/>
              <c:x val="0.0133240448665872"/>
              <c:y val="0.26412482325305"/>
            </c:manualLayout>
          </c:layout>
          <c:overlay val="0"/>
        </c:title>
        <c:numFmt formatCode="0%" sourceLinked="1"/>
        <c:majorTickMark val="out"/>
        <c:minorTickMark val="none"/>
        <c:tickLblPos val="nextTo"/>
        <c:spPr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</c:spPr>
        <c:txPr>
          <a:bodyPr rot="-60000000" spcFirstLastPara="0" vertOverflow="ellipsis" vert="horz" wrap="square" anchor="ctr" anchorCtr="1"/>
          <a:lstStyle/>
          <a:p>
            <a:pPr>
              <a:defRPr lang="zh-CN" sz="14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  <c:crossAx val="2026660237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732099078579297"/>
          <c:y val="0.445509932328961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zh-CN" sz="1600" b="1" i="0" u="none" strike="noStrike" kern="1200" baseline="0">
              <a:solidFill>
                <a:srgbClr val="1A1A1A"/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cd8c2983-5cb5-435c-b0c4-f9ec69a93a3f}"/>
      </c:ext>
    </c:extLst>
  </c:chart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lvl="0">
              <a:defRPr lang="zh-CN" sz="14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r>
              <a:rPr sz="1400" b="1" i="0">
                <a:solidFill>
                  <a:srgbClr val="FF0000"/>
                </a:solidFill>
                <a:latin typeface="+mn-lt"/>
              </a:rPr>
              <a:t>Velocity (t)</a:t>
            </a:r>
            <a:endParaRPr sz="1400" b="1" i="0">
              <a:solidFill>
                <a:srgbClr val="FF0000"/>
              </a:solidFill>
              <a:latin typeface="+mn-lt"/>
            </a:endParaRPr>
          </a:p>
        </c:rich>
      </c:tx>
      <c:layout>
        <c:manualLayout>
          <c:xMode val="edge"/>
          <c:yMode val="edge"/>
          <c:x val="0.438749183809323"/>
          <c:y val="0.0262372679525407"/>
        </c:manualLayout>
      </c:layout>
      <c:overlay val="0"/>
    </c:title>
    <c:autoTitleDeleted val="0"/>
    <c:plotArea>
      <c:layout>
        <c:manualLayout>
          <c:xMode val="edge"/>
          <c:yMode val="edge"/>
          <c:x val="0.0507148777709072"/>
          <c:y val="0.0144108710710982"/>
          <c:w val="0.917615699975406"/>
          <c:h val="0.929714904193686"/>
        </c:manualLayout>
      </c:layout>
      <c:scatterChart>
        <c:scatterStyle val="marker"/>
        <c:varyColors val="0"/>
        <c:ser>
          <c:idx val="0"/>
          <c:order val="0"/>
          <c:spPr>
            <a:ln w="19050" cap="rnd" cmpd="sng" algn="ctr">
              <a:noFill/>
              <a:prstDash val="solid"/>
              <a:round/>
            </a:ln>
          </c:spPr>
          <c:marker>
            <c:symbol val="circle"/>
            <c:size val="7"/>
            <c:spPr>
              <a:solidFill>
                <a:schemeClr val="accent1"/>
              </a:solidFill>
              <a:ln w="6350" cap="flat" cmpd="sng" algn="ctr">
                <a:solidFill>
                  <a:schemeClr val="accent1"/>
                </a:solidFill>
                <a:prstDash val="solid"/>
                <a:round/>
              </a:ln>
            </c:spPr>
          </c:marker>
          <c:dLbls>
            <c:delete val="1"/>
          </c:dLbls>
          <c:xVal>
            <c:numRef>
              <c:f>'FROM SPLIT TIMES'!$F$3:$F$602</c:f>
              <c:numCache>
                <c:formatCode>General</c:formatCode>
                <c:ptCount val="600"/>
                <c:pt idx="0">
                  <c:v>0.01</c:v>
                </c:pt>
                <c:pt idx="1">
                  <c:v>0.02</c:v>
                </c:pt>
                <c:pt idx="2">
                  <c:v>0.03</c:v>
                </c:pt>
                <c:pt idx="3">
                  <c:v>0.04</c:v>
                </c:pt>
                <c:pt idx="4">
                  <c:v>0.05</c:v>
                </c:pt>
                <c:pt idx="5">
                  <c:v>0.06</c:v>
                </c:pt>
                <c:pt idx="6">
                  <c:v>0.07</c:v>
                </c:pt>
                <c:pt idx="7">
                  <c:v>0.08</c:v>
                </c:pt>
                <c:pt idx="8">
                  <c:v>0.09</c:v>
                </c:pt>
                <c:pt idx="9">
                  <c:v>0.1</c:v>
                </c:pt>
                <c:pt idx="10">
                  <c:v>0.11</c:v>
                </c:pt>
                <c:pt idx="11">
                  <c:v>0.12</c:v>
                </c:pt>
                <c:pt idx="12">
                  <c:v>0.13</c:v>
                </c:pt>
                <c:pt idx="13">
                  <c:v>0.14</c:v>
                </c:pt>
                <c:pt idx="14">
                  <c:v>0.15</c:v>
                </c:pt>
                <c:pt idx="15">
                  <c:v>0.16</c:v>
                </c:pt>
                <c:pt idx="16">
                  <c:v>0.17</c:v>
                </c:pt>
                <c:pt idx="17">
                  <c:v>0.18</c:v>
                </c:pt>
                <c:pt idx="18">
                  <c:v>0.19</c:v>
                </c:pt>
                <c:pt idx="19">
                  <c:v>0.2</c:v>
                </c:pt>
                <c:pt idx="20">
                  <c:v>0.21</c:v>
                </c:pt>
                <c:pt idx="21">
                  <c:v>0.22</c:v>
                </c:pt>
                <c:pt idx="22">
                  <c:v>0.23</c:v>
                </c:pt>
                <c:pt idx="23">
                  <c:v>0.24</c:v>
                </c:pt>
                <c:pt idx="24">
                  <c:v>0.25</c:v>
                </c:pt>
                <c:pt idx="25">
                  <c:v>0.26</c:v>
                </c:pt>
                <c:pt idx="26">
                  <c:v>0.27</c:v>
                </c:pt>
                <c:pt idx="27">
                  <c:v>0.28</c:v>
                </c:pt>
                <c:pt idx="28">
                  <c:v>0.29</c:v>
                </c:pt>
                <c:pt idx="29">
                  <c:v>0.3</c:v>
                </c:pt>
                <c:pt idx="30">
                  <c:v>0.31</c:v>
                </c:pt>
                <c:pt idx="31">
                  <c:v>0.32</c:v>
                </c:pt>
                <c:pt idx="32">
                  <c:v>0.33</c:v>
                </c:pt>
                <c:pt idx="33">
                  <c:v>0.34</c:v>
                </c:pt>
                <c:pt idx="34">
                  <c:v>0.35</c:v>
                </c:pt>
                <c:pt idx="35">
                  <c:v>0.36</c:v>
                </c:pt>
                <c:pt idx="36">
                  <c:v>0.37</c:v>
                </c:pt>
                <c:pt idx="37">
                  <c:v>0.38</c:v>
                </c:pt>
                <c:pt idx="38">
                  <c:v>0.39</c:v>
                </c:pt>
                <c:pt idx="39">
                  <c:v>0.4</c:v>
                </c:pt>
                <c:pt idx="40">
                  <c:v>0.41</c:v>
                </c:pt>
                <c:pt idx="41">
                  <c:v>0.42</c:v>
                </c:pt>
                <c:pt idx="42">
                  <c:v>0.43</c:v>
                </c:pt>
                <c:pt idx="43">
                  <c:v>0.44</c:v>
                </c:pt>
                <c:pt idx="44">
                  <c:v>0.45</c:v>
                </c:pt>
                <c:pt idx="45">
                  <c:v>0.46</c:v>
                </c:pt>
                <c:pt idx="46">
                  <c:v>0.47</c:v>
                </c:pt>
                <c:pt idx="47">
                  <c:v>0.48</c:v>
                </c:pt>
                <c:pt idx="48">
                  <c:v>0.49</c:v>
                </c:pt>
                <c:pt idx="49">
                  <c:v>0.5</c:v>
                </c:pt>
                <c:pt idx="50">
                  <c:v>0.51</c:v>
                </c:pt>
                <c:pt idx="51">
                  <c:v>0.52</c:v>
                </c:pt>
                <c:pt idx="52">
                  <c:v>0.53</c:v>
                </c:pt>
                <c:pt idx="53">
                  <c:v>0.54</c:v>
                </c:pt>
                <c:pt idx="54">
                  <c:v>0.55</c:v>
                </c:pt>
                <c:pt idx="55">
                  <c:v>0.56</c:v>
                </c:pt>
                <c:pt idx="56">
                  <c:v>0.57</c:v>
                </c:pt>
                <c:pt idx="57">
                  <c:v>0.58</c:v>
                </c:pt>
                <c:pt idx="58">
                  <c:v>0.59</c:v>
                </c:pt>
                <c:pt idx="59">
                  <c:v>0.6</c:v>
                </c:pt>
                <c:pt idx="60">
                  <c:v>0.61</c:v>
                </c:pt>
                <c:pt idx="61">
                  <c:v>0.62</c:v>
                </c:pt>
                <c:pt idx="62">
                  <c:v>0.63</c:v>
                </c:pt>
                <c:pt idx="63">
                  <c:v>0.64</c:v>
                </c:pt>
                <c:pt idx="64">
                  <c:v>0.65</c:v>
                </c:pt>
                <c:pt idx="65">
                  <c:v>0.66</c:v>
                </c:pt>
                <c:pt idx="66">
                  <c:v>0.67</c:v>
                </c:pt>
                <c:pt idx="67">
                  <c:v>0.68</c:v>
                </c:pt>
                <c:pt idx="68">
                  <c:v>0.69</c:v>
                </c:pt>
                <c:pt idx="69">
                  <c:v>0.7</c:v>
                </c:pt>
                <c:pt idx="70">
                  <c:v>0.71</c:v>
                </c:pt>
                <c:pt idx="71">
                  <c:v>0.72</c:v>
                </c:pt>
                <c:pt idx="72">
                  <c:v>0.73</c:v>
                </c:pt>
                <c:pt idx="73">
                  <c:v>0.74</c:v>
                </c:pt>
                <c:pt idx="74">
                  <c:v>0.75</c:v>
                </c:pt>
                <c:pt idx="75">
                  <c:v>0.76</c:v>
                </c:pt>
                <c:pt idx="76">
                  <c:v>0.77</c:v>
                </c:pt>
                <c:pt idx="77">
                  <c:v>0.78</c:v>
                </c:pt>
                <c:pt idx="78">
                  <c:v>0.79</c:v>
                </c:pt>
                <c:pt idx="79">
                  <c:v>0.8</c:v>
                </c:pt>
                <c:pt idx="80">
                  <c:v>0.81</c:v>
                </c:pt>
                <c:pt idx="81">
                  <c:v>0.82</c:v>
                </c:pt>
                <c:pt idx="82">
                  <c:v>0.83</c:v>
                </c:pt>
                <c:pt idx="83">
                  <c:v>0.84</c:v>
                </c:pt>
                <c:pt idx="84">
                  <c:v>0.85</c:v>
                </c:pt>
                <c:pt idx="85">
                  <c:v>0.86</c:v>
                </c:pt>
                <c:pt idx="86">
                  <c:v>0.87</c:v>
                </c:pt>
                <c:pt idx="87">
                  <c:v>0.88</c:v>
                </c:pt>
                <c:pt idx="88">
                  <c:v>0.89</c:v>
                </c:pt>
                <c:pt idx="89">
                  <c:v>0.9</c:v>
                </c:pt>
                <c:pt idx="90">
                  <c:v>0.91</c:v>
                </c:pt>
                <c:pt idx="91">
                  <c:v>0.92</c:v>
                </c:pt>
                <c:pt idx="92">
                  <c:v>0.93</c:v>
                </c:pt>
                <c:pt idx="93">
                  <c:v>0.94</c:v>
                </c:pt>
                <c:pt idx="94">
                  <c:v>0.95</c:v>
                </c:pt>
                <c:pt idx="95">
                  <c:v>0.96</c:v>
                </c:pt>
                <c:pt idx="96">
                  <c:v>0.97</c:v>
                </c:pt>
                <c:pt idx="97">
                  <c:v>0.98</c:v>
                </c:pt>
                <c:pt idx="98">
                  <c:v>0.99</c:v>
                </c:pt>
                <c:pt idx="99">
                  <c:v>1</c:v>
                </c:pt>
                <c:pt idx="100">
                  <c:v>1.01</c:v>
                </c:pt>
                <c:pt idx="101">
                  <c:v>1.02</c:v>
                </c:pt>
                <c:pt idx="102">
                  <c:v>1.03</c:v>
                </c:pt>
                <c:pt idx="103">
                  <c:v>1.04</c:v>
                </c:pt>
                <c:pt idx="104">
                  <c:v>1.05</c:v>
                </c:pt>
                <c:pt idx="105">
                  <c:v>1.06</c:v>
                </c:pt>
                <c:pt idx="106">
                  <c:v>1.07</c:v>
                </c:pt>
                <c:pt idx="107">
                  <c:v>1.08</c:v>
                </c:pt>
                <c:pt idx="108">
                  <c:v>1.09</c:v>
                </c:pt>
                <c:pt idx="109">
                  <c:v>1.1</c:v>
                </c:pt>
                <c:pt idx="110">
                  <c:v>1.11</c:v>
                </c:pt>
                <c:pt idx="111">
                  <c:v>1.12</c:v>
                </c:pt>
                <c:pt idx="112">
                  <c:v>1.13</c:v>
                </c:pt>
                <c:pt idx="113">
                  <c:v>1.14</c:v>
                </c:pt>
                <c:pt idx="114">
                  <c:v>1.15</c:v>
                </c:pt>
                <c:pt idx="115">
                  <c:v>1.16</c:v>
                </c:pt>
                <c:pt idx="116">
                  <c:v>1.17</c:v>
                </c:pt>
                <c:pt idx="117">
                  <c:v>1.18</c:v>
                </c:pt>
                <c:pt idx="118">
                  <c:v>1.19</c:v>
                </c:pt>
                <c:pt idx="119">
                  <c:v>1.2</c:v>
                </c:pt>
                <c:pt idx="120">
                  <c:v>1.21</c:v>
                </c:pt>
                <c:pt idx="121">
                  <c:v>1.22</c:v>
                </c:pt>
                <c:pt idx="122">
                  <c:v>1.23</c:v>
                </c:pt>
                <c:pt idx="123">
                  <c:v>1.24</c:v>
                </c:pt>
                <c:pt idx="124">
                  <c:v>1.25</c:v>
                </c:pt>
                <c:pt idx="125">
                  <c:v>1.26</c:v>
                </c:pt>
                <c:pt idx="126">
                  <c:v>1.27</c:v>
                </c:pt>
                <c:pt idx="127">
                  <c:v>1.28</c:v>
                </c:pt>
                <c:pt idx="128">
                  <c:v>1.29</c:v>
                </c:pt>
                <c:pt idx="129">
                  <c:v>1.3</c:v>
                </c:pt>
                <c:pt idx="130">
                  <c:v>1.31</c:v>
                </c:pt>
                <c:pt idx="131">
                  <c:v>1.32</c:v>
                </c:pt>
                <c:pt idx="132">
                  <c:v>1.33</c:v>
                </c:pt>
                <c:pt idx="133">
                  <c:v>1.34</c:v>
                </c:pt>
                <c:pt idx="134">
                  <c:v>1.35</c:v>
                </c:pt>
                <c:pt idx="135">
                  <c:v>1.36</c:v>
                </c:pt>
                <c:pt idx="136">
                  <c:v>1.37</c:v>
                </c:pt>
                <c:pt idx="137">
                  <c:v>1.38</c:v>
                </c:pt>
                <c:pt idx="138">
                  <c:v>1.39</c:v>
                </c:pt>
                <c:pt idx="139">
                  <c:v>1.4</c:v>
                </c:pt>
                <c:pt idx="140">
                  <c:v>1.41</c:v>
                </c:pt>
                <c:pt idx="141">
                  <c:v>1.42</c:v>
                </c:pt>
                <c:pt idx="142">
                  <c:v>1.43</c:v>
                </c:pt>
                <c:pt idx="143">
                  <c:v>1.44</c:v>
                </c:pt>
                <c:pt idx="144">
                  <c:v>1.45</c:v>
                </c:pt>
                <c:pt idx="145">
                  <c:v>1.46</c:v>
                </c:pt>
                <c:pt idx="146">
                  <c:v>1.47</c:v>
                </c:pt>
                <c:pt idx="147">
                  <c:v>1.48</c:v>
                </c:pt>
                <c:pt idx="148">
                  <c:v>1.49</c:v>
                </c:pt>
                <c:pt idx="149">
                  <c:v>1.5</c:v>
                </c:pt>
                <c:pt idx="150">
                  <c:v>1.51</c:v>
                </c:pt>
                <c:pt idx="151">
                  <c:v>1.52</c:v>
                </c:pt>
                <c:pt idx="152">
                  <c:v>1.53</c:v>
                </c:pt>
                <c:pt idx="153">
                  <c:v>1.54</c:v>
                </c:pt>
                <c:pt idx="154">
                  <c:v>1.55</c:v>
                </c:pt>
                <c:pt idx="155">
                  <c:v>1.56</c:v>
                </c:pt>
                <c:pt idx="156">
                  <c:v>1.57</c:v>
                </c:pt>
                <c:pt idx="157">
                  <c:v>1.58</c:v>
                </c:pt>
                <c:pt idx="158">
                  <c:v>1.59</c:v>
                </c:pt>
                <c:pt idx="159">
                  <c:v>1.6</c:v>
                </c:pt>
                <c:pt idx="160">
                  <c:v>1.61</c:v>
                </c:pt>
                <c:pt idx="161">
                  <c:v>1.62</c:v>
                </c:pt>
                <c:pt idx="162">
                  <c:v>1.63</c:v>
                </c:pt>
                <c:pt idx="163">
                  <c:v>1.64</c:v>
                </c:pt>
                <c:pt idx="164">
                  <c:v>1.65</c:v>
                </c:pt>
                <c:pt idx="165">
                  <c:v>1.66</c:v>
                </c:pt>
                <c:pt idx="166">
                  <c:v>1.67</c:v>
                </c:pt>
                <c:pt idx="167">
                  <c:v>1.68</c:v>
                </c:pt>
                <c:pt idx="168">
                  <c:v>1.69</c:v>
                </c:pt>
                <c:pt idx="169">
                  <c:v>1.7</c:v>
                </c:pt>
                <c:pt idx="170">
                  <c:v>1.71</c:v>
                </c:pt>
                <c:pt idx="171">
                  <c:v>1.72</c:v>
                </c:pt>
                <c:pt idx="172">
                  <c:v>1.73</c:v>
                </c:pt>
                <c:pt idx="173">
                  <c:v>1.74</c:v>
                </c:pt>
                <c:pt idx="174">
                  <c:v>1.75</c:v>
                </c:pt>
                <c:pt idx="175">
                  <c:v>1.76</c:v>
                </c:pt>
                <c:pt idx="176">
                  <c:v>1.77</c:v>
                </c:pt>
                <c:pt idx="177">
                  <c:v>1.78</c:v>
                </c:pt>
                <c:pt idx="178">
                  <c:v>1.79</c:v>
                </c:pt>
                <c:pt idx="179">
                  <c:v>1.8</c:v>
                </c:pt>
                <c:pt idx="180">
                  <c:v>1.81</c:v>
                </c:pt>
                <c:pt idx="181">
                  <c:v>1.82</c:v>
                </c:pt>
                <c:pt idx="182">
                  <c:v>1.83</c:v>
                </c:pt>
                <c:pt idx="183">
                  <c:v>1.84</c:v>
                </c:pt>
                <c:pt idx="184">
                  <c:v>1.85</c:v>
                </c:pt>
                <c:pt idx="185">
                  <c:v>1.86</c:v>
                </c:pt>
                <c:pt idx="186">
                  <c:v>1.87</c:v>
                </c:pt>
                <c:pt idx="187">
                  <c:v>1.88</c:v>
                </c:pt>
                <c:pt idx="188">
                  <c:v>1.89</c:v>
                </c:pt>
                <c:pt idx="189">
                  <c:v>1.9</c:v>
                </c:pt>
                <c:pt idx="190">
                  <c:v>1.91</c:v>
                </c:pt>
                <c:pt idx="191">
                  <c:v>1.92</c:v>
                </c:pt>
                <c:pt idx="192">
                  <c:v>1.93</c:v>
                </c:pt>
                <c:pt idx="193">
                  <c:v>1.94</c:v>
                </c:pt>
                <c:pt idx="194">
                  <c:v>1.95</c:v>
                </c:pt>
                <c:pt idx="195">
                  <c:v>1.96</c:v>
                </c:pt>
                <c:pt idx="196">
                  <c:v>1.97</c:v>
                </c:pt>
                <c:pt idx="197">
                  <c:v>1.98</c:v>
                </c:pt>
                <c:pt idx="198">
                  <c:v>1.99</c:v>
                </c:pt>
                <c:pt idx="199">
                  <c:v>2</c:v>
                </c:pt>
                <c:pt idx="200">
                  <c:v>2.01</c:v>
                </c:pt>
                <c:pt idx="201">
                  <c:v>2.02</c:v>
                </c:pt>
                <c:pt idx="202">
                  <c:v>2.03</c:v>
                </c:pt>
                <c:pt idx="203">
                  <c:v>2.04</c:v>
                </c:pt>
                <c:pt idx="204">
                  <c:v>2.05</c:v>
                </c:pt>
                <c:pt idx="205">
                  <c:v>2.06</c:v>
                </c:pt>
                <c:pt idx="206">
                  <c:v>2.07</c:v>
                </c:pt>
                <c:pt idx="207">
                  <c:v>2.08</c:v>
                </c:pt>
                <c:pt idx="208">
                  <c:v>2.09</c:v>
                </c:pt>
                <c:pt idx="209">
                  <c:v>2.1</c:v>
                </c:pt>
                <c:pt idx="210">
                  <c:v>2.11</c:v>
                </c:pt>
                <c:pt idx="211">
                  <c:v>2.12</c:v>
                </c:pt>
                <c:pt idx="212">
                  <c:v>2.13</c:v>
                </c:pt>
                <c:pt idx="213">
                  <c:v>2.14</c:v>
                </c:pt>
                <c:pt idx="214">
                  <c:v>2.15</c:v>
                </c:pt>
                <c:pt idx="215">
                  <c:v>2.16</c:v>
                </c:pt>
                <c:pt idx="216">
                  <c:v>2.17</c:v>
                </c:pt>
                <c:pt idx="217">
                  <c:v>2.18</c:v>
                </c:pt>
                <c:pt idx="218">
                  <c:v>2.19</c:v>
                </c:pt>
                <c:pt idx="219">
                  <c:v>2.2</c:v>
                </c:pt>
                <c:pt idx="220">
                  <c:v>2.21</c:v>
                </c:pt>
                <c:pt idx="221">
                  <c:v>2.22</c:v>
                </c:pt>
                <c:pt idx="222">
                  <c:v>2.23</c:v>
                </c:pt>
                <c:pt idx="223">
                  <c:v>2.24</c:v>
                </c:pt>
                <c:pt idx="224">
                  <c:v>2.25</c:v>
                </c:pt>
                <c:pt idx="225">
                  <c:v>2.26</c:v>
                </c:pt>
                <c:pt idx="226">
                  <c:v>2.27</c:v>
                </c:pt>
                <c:pt idx="227">
                  <c:v>2.28</c:v>
                </c:pt>
                <c:pt idx="228">
                  <c:v>2.29</c:v>
                </c:pt>
                <c:pt idx="229">
                  <c:v>2.3</c:v>
                </c:pt>
                <c:pt idx="230">
                  <c:v>2.31</c:v>
                </c:pt>
                <c:pt idx="231">
                  <c:v>2.32</c:v>
                </c:pt>
                <c:pt idx="232">
                  <c:v>2.33</c:v>
                </c:pt>
                <c:pt idx="233">
                  <c:v>2.34</c:v>
                </c:pt>
                <c:pt idx="234">
                  <c:v>2.35</c:v>
                </c:pt>
                <c:pt idx="235">
                  <c:v>2.36</c:v>
                </c:pt>
                <c:pt idx="236">
                  <c:v>2.37</c:v>
                </c:pt>
                <c:pt idx="237">
                  <c:v>2.38</c:v>
                </c:pt>
                <c:pt idx="238">
                  <c:v>2.39</c:v>
                </c:pt>
                <c:pt idx="239">
                  <c:v>2.4</c:v>
                </c:pt>
                <c:pt idx="240">
                  <c:v>2.41</c:v>
                </c:pt>
                <c:pt idx="241">
                  <c:v>2.42</c:v>
                </c:pt>
                <c:pt idx="242">
                  <c:v>2.43</c:v>
                </c:pt>
                <c:pt idx="243">
                  <c:v>2.44</c:v>
                </c:pt>
                <c:pt idx="244">
                  <c:v>2.45</c:v>
                </c:pt>
                <c:pt idx="245">
                  <c:v>2.46</c:v>
                </c:pt>
                <c:pt idx="246">
                  <c:v>2.47</c:v>
                </c:pt>
                <c:pt idx="247">
                  <c:v>2.48</c:v>
                </c:pt>
                <c:pt idx="248">
                  <c:v>2.49</c:v>
                </c:pt>
                <c:pt idx="249">
                  <c:v>2.5</c:v>
                </c:pt>
                <c:pt idx="250">
                  <c:v>2.51</c:v>
                </c:pt>
                <c:pt idx="251">
                  <c:v>2.52</c:v>
                </c:pt>
                <c:pt idx="252">
                  <c:v>2.53</c:v>
                </c:pt>
                <c:pt idx="253">
                  <c:v>2.54</c:v>
                </c:pt>
                <c:pt idx="254">
                  <c:v>2.55</c:v>
                </c:pt>
                <c:pt idx="255">
                  <c:v>2.56</c:v>
                </c:pt>
                <c:pt idx="256">
                  <c:v>2.57</c:v>
                </c:pt>
                <c:pt idx="257">
                  <c:v>2.58</c:v>
                </c:pt>
                <c:pt idx="258">
                  <c:v>2.59</c:v>
                </c:pt>
                <c:pt idx="259">
                  <c:v>2.6</c:v>
                </c:pt>
                <c:pt idx="260">
                  <c:v>2.61</c:v>
                </c:pt>
                <c:pt idx="261">
                  <c:v>2.62</c:v>
                </c:pt>
                <c:pt idx="262">
                  <c:v>2.63</c:v>
                </c:pt>
                <c:pt idx="263">
                  <c:v>2.64</c:v>
                </c:pt>
                <c:pt idx="264">
                  <c:v>2.65</c:v>
                </c:pt>
                <c:pt idx="265">
                  <c:v>2.66</c:v>
                </c:pt>
                <c:pt idx="266">
                  <c:v>2.67</c:v>
                </c:pt>
                <c:pt idx="267">
                  <c:v>2.68</c:v>
                </c:pt>
                <c:pt idx="268">
                  <c:v>2.69</c:v>
                </c:pt>
                <c:pt idx="269">
                  <c:v>2.7</c:v>
                </c:pt>
                <c:pt idx="270">
                  <c:v>2.71</c:v>
                </c:pt>
                <c:pt idx="271">
                  <c:v>2.72</c:v>
                </c:pt>
                <c:pt idx="272">
                  <c:v>2.73</c:v>
                </c:pt>
                <c:pt idx="273">
                  <c:v>2.74</c:v>
                </c:pt>
                <c:pt idx="274">
                  <c:v>2.75</c:v>
                </c:pt>
                <c:pt idx="275">
                  <c:v>2.76</c:v>
                </c:pt>
                <c:pt idx="276">
                  <c:v>2.77</c:v>
                </c:pt>
                <c:pt idx="277">
                  <c:v>2.78</c:v>
                </c:pt>
                <c:pt idx="278">
                  <c:v>2.79</c:v>
                </c:pt>
                <c:pt idx="279">
                  <c:v>2.8</c:v>
                </c:pt>
                <c:pt idx="280">
                  <c:v>2.81</c:v>
                </c:pt>
                <c:pt idx="281">
                  <c:v>2.82</c:v>
                </c:pt>
                <c:pt idx="282">
                  <c:v>2.83</c:v>
                </c:pt>
                <c:pt idx="283">
                  <c:v>2.84</c:v>
                </c:pt>
                <c:pt idx="284">
                  <c:v>2.85</c:v>
                </c:pt>
                <c:pt idx="285">
                  <c:v>2.86</c:v>
                </c:pt>
                <c:pt idx="286">
                  <c:v>2.87</c:v>
                </c:pt>
                <c:pt idx="287">
                  <c:v>2.88</c:v>
                </c:pt>
                <c:pt idx="288">
                  <c:v>2.89</c:v>
                </c:pt>
                <c:pt idx="289">
                  <c:v>2.9</c:v>
                </c:pt>
                <c:pt idx="290">
                  <c:v>2.91</c:v>
                </c:pt>
                <c:pt idx="291">
                  <c:v>2.92</c:v>
                </c:pt>
                <c:pt idx="292">
                  <c:v>2.93</c:v>
                </c:pt>
                <c:pt idx="293">
                  <c:v>2.94</c:v>
                </c:pt>
                <c:pt idx="294">
                  <c:v>2.95</c:v>
                </c:pt>
                <c:pt idx="295">
                  <c:v>2.96</c:v>
                </c:pt>
                <c:pt idx="296">
                  <c:v>2.97</c:v>
                </c:pt>
                <c:pt idx="297">
                  <c:v>2.98</c:v>
                </c:pt>
                <c:pt idx="298">
                  <c:v>2.99</c:v>
                </c:pt>
                <c:pt idx="299">
                  <c:v>3</c:v>
                </c:pt>
                <c:pt idx="300">
                  <c:v>3.01</c:v>
                </c:pt>
                <c:pt idx="301">
                  <c:v>3.02</c:v>
                </c:pt>
                <c:pt idx="302">
                  <c:v>3.03</c:v>
                </c:pt>
                <c:pt idx="303">
                  <c:v>3.04</c:v>
                </c:pt>
                <c:pt idx="304">
                  <c:v>3.05</c:v>
                </c:pt>
                <c:pt idx="305">
                  <c:v>3.06</c:v>
                </c:pt>
                <c:pt idx="306">
                  <c:v>3.07</c:v>
                </c:pt>
                <c:pt idx="307">
                  <c:v>3.08</c:v>
                </c:pt>
                <c:pt idx="308">
                  <c:v>3.09</c:v>
                </c:pt>
                <c:pt idx="309">
                  <c:v>3.1</c:v>
                </c:pt>
                <c:pt idx="310">
                  <c:v>3.11</c:v>
                </c:pt>
                <c:pt idx="311">
                  <c:v>3.12</c:v>
                </c:pt>
                <c:pt idx="312">
                  <c:v>3.13</c:v>
                </c:pt>
                <c:pt idx="313">
                  <c:v>3.14</c:v>
                </c:pt>
                <c:pt idx="314">
                  <c:v>3.15</c:v>
                </c:pt>
                <c:pt idx="315">
                  <c:v>3.16</c:v>
                </c:pt>
                <c:pt idx="316">
                  <c:v>3.17</c:v>
                </c:pt>
                <c:pt idx="317">
                  <c:v>3.18</c:v>
                </c:pt>
                <c:pt idx="318">
                  <c:v>3.19</c:v>
                </c:pt>
                <c:pt idx="319">
                  <c:v>3.2</c:v>
                </c:pt>
                <c:pt idx="320">
                  <c:v>3.21</c:v>
                </c:pt>
                <c:pt idx="321">
                  <c:v>3.22</c:v>
                </c:pt>
                <c:pt idx="322">
                  <c:v>3.23</c:v>
                </c:pt>
                <c:pt idx="323">
                  <c:v>3.24</c:v>
                </c:pt>
                <c:pt idx="324">
                  <c:v>3.25</c:v>
                </c:pt>
                <c:pt idx="325">
                  <c:v>3.26</c:v>
                </c:pt>
                <c:pt idx="326">
                  <c:v>3.27</c:v>
                </c:pt>
                <c:pt idx="327">
                  <c:v>3.28</c:v>
                </c:pt>
                <c:pt idx="328">
                  <c:v>3.29</c:v>
                </c:pt>
                <c:pt idx="329">
                  <c:v>3.3</c:v>
                </c:pt>
                <c:pt idx="330">
                  <c:v>3.31</c:v>
                </c:pt>
                <c:pt idx="331">
                  <c:v>3.32</c:v>
                </c:pt>
                <c:pt idx="332">
                  <c:v>3.33</c:v>
                </c:pt>
                <c:pt idx="333">
                  <c:v>3.34</c:v>
                </c:pt>
                <c:pt idx="334">
                  <c:v>3.35</c:v>
                </c:pt>
                <c:pt idx="335">
                  <c:v>3.36</c:v>
                </c:pt>
                <c:pt idx="336">
                  <c:v>3.37</c:v>
                </c:pt>
                <c:pt idx="337">
                  <c:v>3.38</c:v>
                </c:pt>
                <c:pt idx="338">
                  <c:v>3.39</c:v>
                </c:pt>
                <c:pt idx="339">
                  <c:v>3.4</c:v>
                </c:pt>
                <c:pt idx="340">
                  <c:v>3.41</c:v>
                </c:pt>
                <c:pt idx="341">
                  <c:v>3.42</c:v>
                </c:pt>
                <c:pt idx="342">
                  <c:v>3.43</c:v>
                </c:pt>
                <c:pt idx="343">
                  <c:v>3.44</c:v>
                </c:pt>
                <c:pt idx="344">
                  <c:v>3.45</c:v>
                </c:pt>
                <c:pt idx="345">
                  <c:v>3.46</c:v>
                </c:pt>
                <c:pt idx="346">
                  <c:v>3.47</c:v>
                </c:pt>
                <c:pt idx="347">
                  <c:v>3.48</c:v>
                </c:pt>
                <c:pt idx="348">
                  <c:v>3.49</c:v>
                </c:pt>
                <c:pt idx="349">
                  <c:v>3.5</c:v>
                </c:pt>
                <c:pt idx="350">
                  <c:v>3.51</c:v>
                </c:pt>
                <c:pt idx="351">
                  <c:v>3.52</c:v>
                </c:pt>
                <c:pt idx="352">
                  <c:v>3.53</c:v>
                </c:pt>
                <c:pt idx="353">
                  <c:v>3.54</c:v>
                </c:pt>
                <c:pt idx="354">
                  <c:v>3.55</c:v>
                </c:pt>
                <c:pt idx="355">
                  <c:v>3.56</c:v>
                </c:pt>
                <c:pt idx="356">
                  <c:v>3.57</c:v>
                </c:pt>
                <c:pt idx="357">
                  <c:v>3.58</c:v>
                </c:pt>
                <c:pt idx="358">
                  <c:v>3.59</c:v>
                </c:pt>
                <c:pt idx="359">
                  <c:v>3.6</c:v>
                </c:pt>
                <c:pt idx="360">
                  <c:v>3.61</c:v>
                </c:pt>
                <c:pt idx="361">
                  <c:v>3.62</c:v>
                </c:pt>
                <c:pt idx="362">
                  <c:v>3.63</c:v>
                </c:pt>
                <c:pt idx="363">
                  <c:v>3.64</c:v>
                </c:pt>
                <c:pt idx="364">
                  <c:v>3.65</c:v>
                </c:pt>
                <c:pt idx="365">
                  <c:v>3.66</c:v>
                </c:pt>
                <c:pt idx="366">
                  <c:v>3.67</c:v>
                </c:pt>
                <c:pt idx="367">
                  <c:v>3.68</c:v>
                </c:pt>
                <c:pt idx="368">
                  <c:v>3.69</c:v>
                </c:pt>
                <c:pt idx="369">
                  <c:v>3.7</c:v>
                </c:pt>
                <c:pt idx="370">
                  <c:v>3.71</c:v>
                </c:pt>
                <c:pt idx="371">
                  <c:v>3.72</c:v>
                </c:pt>
                <c:pt idx="372">
                  <c:v>3.73</c:v>
                </c:pt>
                <c:pt idx="373">
                  <c:v>3.74</c:v>
                </c:pt>
                <c:pt idx="374">
                  <c:v>3.75</c:v>
                </c:pt>
                <c:pt idx="375">
                  <c:v>3.76</c:v>
                </c:pt>
                <c:pt idx="376">
                  <c:v>3.77</c:v>
                </c:pt>
                <c:pt idx="377">
                  <c:v>3.78</c:v>
                </c:pt>
                <c:pt idx="378">
                  <c:v>3.79</c:v>
                </c:pt>
                <c:pt idx="379">
                  <c:v>3.8</c:v>
                </c:pt>
                <c:pt idx="380">
                  <c:v>3.81</c:v>
                </c:pt>
                <c:pt idx="381">
                  <c:v>3.82</c:v>
                </c:pt>
                <c:pt idx="382">
                  <c:v>3.83</c:v>
                </c:pt>
                <c:pt idx="383">
                  <c:v>3.84</c:v>
                </c:pt>
                <c:pt idx="384">
                  <c:v>3.85</c:v>
                </c:pt>
                <c:pt idx="385">
                  <c:v>3.86</c:v>
                </c:pt>
                <c:pt idx="386">
                  <c:v>3.87</c:v>
                </c:pt>
                <c:pt idx="387">
                  <c:v>3.88</c:v>
                </c:pt>
                <c:pt idx="388">
                  <c:v>3.89</c:v>
                </c:pt>
                <c:pt idx="389">
                  <c:v>3.9</c:v>
                </c:pt>
                <c:pt idx="390">
                  <c:v>3.91</c:v>
                </c:pt>
                <c:pt idx="391">
                  <c:v>3.92</c:v>
                </c:pt>
                <c:pt idx="392">
                  <c:v>3.93</c:v>
                </c:pt>
                <c:pt idx="393">
                  <c:v>3.94</c:v>
                </c:pt>
                <c:pt idx="394">
                  <c:v>3.95</c:v>
                </c:pt>
                <c:pt idx="395">
                  <c:v>3.96</c:v>
                </c:pt>
                <c:pt idx="396">
                  <c:v>3.97</c:v>
                </c:pt>
                <c:pt idx="397">
                  <c:v>3.98</c:v>
                </c:pt>
                <c:pt idx="398">
                  <c:v>3.99</c:v>
                </c:pt>
                <c:pt idx="399">
                  <c:v>4</c:v>
                </c:pt>
                <c:pt idx="400">
                  <c:v>4.01</c:v>
                </c:pt>
                <c:pt idx="401">
                  <c:v>4.02</c:v>
                </c:pt>
                <c:pt idx="402">
                  <c:v>4.03</c:v>
                </c:pt>
                <c:pt idx="403">
                  <c:v>4.04</c:v>
                </c:pt>
                <c:pt idx="404">
                  <c:v>4.05</c:v>
                </c:pt>
                <c:pt idx="405">
                  <c:v>4.06</c:v>
                </c:pt>
                <c:pt idx="406">
                  <c:v>4.07</c:v>
                </c:pt>
                <c:pt idx="407">
                  <c:v>4.08</c:v>
                </c:pt>
                <c:pt idx="408">
                  <c:v>4.09</c:v>
                </c:pt>
                <c:pt idx="409">
                  <c:v>4.1</c:v>
                </c:pt>
                <c:pt idx="410">
                  <c:v>4.11</c:v>
                </c:pt>
                <c:pt idx="411">
                  <c:v>4.12</c:v>
                </c:pt>
                <c:pt idx="412">
                  <c:v>4.13</c:v>
                </c:pt>
                <c:pt idx="413">
                  <c:v>4.14</c:v>
                </c:pt>
                <c:pt idx="414">
                  <c:v>4.15</c:v>
                </c:pt>
                <c:pt idx="415">
                  <c:v>4.16</c:v>
                </c:pt>
                <c:pt idx="416">
                  <c:v>4.17</c:v>
                </c:pt>
                <c:pt idx="417">
                  <c:v>4.18</c:v>
                </c:pt>
                <c:pt idx="418">
                  <c:v>4.19</c:v>
                </c:pt>
                <c:pt idx="419">
                  <c:v>4.2</c:v>
                </c:pt>
                <c:pt idx="420">
                  <c:v>4.21</c:v>
                </c:pt>
                <c:pt idx="421">
                  <c:v>4.22</c:v>
                </c:pt>
                <c:pt idx="422">
                  <c:v>4.23</c:v>
                </c:pt>
                <c:pt idx="423">
                  <c:v>4.24</c:v>
                </c:pt>
                <c:pt idx="424">
                  <c:v>4.25</c:v>
                </c:pt>
                <c:pt idx="425">
                  <c:v>4.26</c:v>
                </c:pt>
                <c:pt idx="426">
                  <c:v>4.27</c:v>
                </c:pt>
                <c:pt idx="427">
                  <c:v>4.28</c:v>
                </c:pt>
                <c:pt idx="428">
                  <c:v>4.29</c:v>
                </c:pt>
                <c:pt idx="429">
                  <c:v>4.3</c:v>
                </c:pt>
                <c:pt idx="430">
                  <c:v>4.31</c:v>
                </c:pt>
                <c:pt idx="431">
                  <c:v>4.32</c:v>
                </c:pt>
                <c:pt idx="432">
                  <c:v>4.33</c:v>
                </c:pt>
                <c:pt idx="433">
                  <c:v>4.34</c:v>
                </c:pt>
                <c:pt idx="434">
                  <c:v>4.35</c:v>
                </c:pt>
                <c:pt idx="435">
                  <c:v>4.36</c:v>
                </c:pt>
                <c:pt idx="436">
                  <c:v>4.37</c:v>
                </c:pt>
                <c:pt idx="437">
                  <c:v>4.38</c:v>
                </c:pt>
                <c:pt idx="438">
                  <c:v>4.39</c:v>
                </c:pt>
                <c:pt idx="439">
                  <c:v>4.4</c:v>
                </c:pt>
                <c:pt idx="440">
                  <c:v>4.41</c:v>
                </c:pt>
                <c:pt idx="441">
                  <c:v>4.42</c:v>
                </c:pt>
                <c:pt idx="442">
                  <c:v>4.43</c:v>
                </c:pt>
                <c:pt idx="443">
                  <c:v>4.44</c:v>
                </c:pt>
                <c:pt idx="444">
                  <c:v>4.45</c:v>
                </c:pt>
                <c:pt idx="445">
                  <c:v>4.46</c:v>
                </c:pt>
                <c:pt idx="446">
                  <c:v>4.47</c:v>
                </c:pt>
                <c:pt idx="447">
                  <c:v>4.48</c:v>
                </c:pt>
                <c:pt idx="448">
                  <c:v>4.49</c:v>
                </c:pt>
                <c:pt idx="449">
                  <c:v>4.5</c:v>
                </c:pt>
                <c:pt idx="450">
                  <c:v>4.51</c:v>
                </c:pt>
                <c:pt idx="451">
                  <c:v>4.52</c:v>
                </c:pt>
                <c:pt idx="452">
                  <c:v>4.53</c:v>
                </c:pt>
                <c:pt idx="453">
                  <c:v>4.54</c:v>
                </c:pt>
                <c:pt idx="454">
                  <c:v>4.55</c:v>
                </c:pt>
                <c:pt idx="455">
                  <c:v>4.56</c:v>
                </c:pt>
                <c:pt idx="456">
                  <c:v>4.57</c:v>
                </c:pt>
                <c:pt idx="457">
                  <c:v>4.58</c:v>
                </c:pt>
                <c:pt idx="458">
                  <c:v>4.59</c:v>
                </c:pt>
                <c:pt idx="459">
                  <c:v>4.6</c:v>
                </c:pt>
                <c:pt idx="460">
                  <c:v>4.61</c:v>
                </c:pt>
                <c:pt idx="461">
                  <c:v>4.62</c:v>
                </c:pt>
                <c:pt idx="462">
                  <c:v>4.63</c:v>
                </c:pt>
                <c:pt idx="463">
                  <c:v>4.64</c:v>
                </c:pt>
                <c:pt idx="464">
                  <c:v>4.65</c:v>
                </c:pt>
                <c:pt idx="465">
                  <c:v>4.66</c:v>
                </c:pt>
                <c:pt idx="466">
                  <c:v>4.67</c:v>
                </c:pt>
                <c:pt idx="467">
                  <c:v>4.68</c:v>
                </c:pt>
                <c:pt idx="468">
                  <c:v>4.69</c:v>
                </c:pt>
                <c:pt idx="469">
                  <c:v>4.7</c:v>
                </c:pt>
                <c:pt idx="470">
                  <c:v>4.71</c:v>
                </c:pt>
                <c:pt idx="471">
                  <c:v>4.72</c:v>
                </c:pt>
                <c:pt idx="472">
                  <c:v>4.73</c:v>
                </c:pt>
                <c:pt idx="473">
                  <c:v>4.74</c:v>
                </c:pt>
                <c:pt idx="474">
                  <c:v>4.75</c:v>
                </c:pt>
                <c:pt idx="475">
                  <c:v>4.76</c:v>
                </c:pt>
                <c:pt idx="476">
                  <c:v>4.77</c:v>
                </c:pt>
                <c:pt idx="477">
                  <c:v>4.78</c:v>
                </c:pt>
                <c:pt idx="478">
                  <c:v>4.79</c:v>
                </c:pt>
                <c:pt idx="479">
                  <c:v>4.8</c:v>
                </c:pt>
                <c:pt idx="480">
                  <c:v>4.81</c:v>
                </c:pt>
                <c:pt idx="481">
                  <c:v>4.82</c:v>
                </c:pt>
                <c:pt idx="482">
                  <c:v>4.83</c:v>
                </c:pt>
                <c:pt idx="483">
                  <c:v>4.84</c:v>
                </c:pt>
                <c:pt idx="484">
                  <c:v>4.85</c:v>
                </c:pt>
                <c:pt idx="485">
                  <c:v>4.86</c:v>
                </c:pt>
                <c:pt idx="486">
                  <c:v>4.87</c:v>
                </c:pt>
                <c:pt idx="487">
                  <c:v>4.88</c:v>
                </c:pt>
                <c:pt idx="488">
                  <c:v>4.89</c:v>
                </c:pt>
                <c:pt idx="489">
                  <c:v>4.9</c:v>
                </c:pt>
                <c:pt idx="490">
                  <c:v>4.91</c:v>
                </c:pt>
                <c:pt idx="491">
                  <c:v>4.92</c:v>
                </c:pt>
                <c:pt idx="492">
                  <c:v>4.93</c:v>
                </c:pt>
                <c:pt idx="493">
                  <c:v>4.94</c:v>
                </c:pt>
                <c:pt idx="494">
                  <c:v>4.95</c:v>
                </c:pt>
                <c:pt idx="495">
                  <c:v>4.96</c:v>
                </c:pt>
                <c:pt idx="496">
                  <c:v>4.97</c:v>
                </c:pt>
                <c:pt idx="497">
                  <c:v>4.98</c:v>
                </c:pt>
                <c:pt idx="498">
                  <c:v>4.99</c:v>
                </c:pt>
                <c:pt idx="499">
                  <c:v>5</c:v>
                </c:pt>
                <c:pt idx="500">
                  <c:v>5.01</c:v>
                </c:pt>
                <c:pt idx="501">
                  <c:v>5.02</c:v>
                </c:pt>
                <c:pt idx="502">
                  <c:v>5.03</c:v>
                </c:pt>
                <c:pt idx="503">
                  <c:v>5.04</c:v>
                </c:pt>
                <c:pt idx="504">
                  <c:v>5.05</c:v>
                </c:pt>
                <c:pt idx="505">
                  <c:v>5.06</c:v>
                </c:pt>
                <c:pt idx="506">
                  <c:v>5.07</c:v>
                </c:pt>
                <c:pt idx="507">
                  <c:v>5.08</c:v>
                </c:pt>
                <c:pt idx="508">
                  <c:v>5.09</c:v>
                </c:pt>
                <c:pt idx="509">
                  <c:v>5.1</c:v>
                </c:pt>
                <c:pt idx="510">
                  <c:v>5.11</c:v>
                </c:pt>
                <c:pt idx="511">
                  <c:v>5.12</c:v>
                </c:pt>
                <c:pt idx="512">
                  <c:v>5.13</c:v>
                </c:pt>
                <c:pt idx="513">
                  <c:v>5.14</c:v>
                </c:pt>
                <c:pt idx="514">
                  <c:v>5.15</c:v>
                </c:pt>
                <c:pt idx="515">
                  <c:v>5.16</c:v>
                </c:pt>
                <c:pt idx="516">
                  <c:v>5.17</c:v>
                </c:pt>
                <c:pt idx="517">
                  <c:v>5.18</c:v>
                </c:pt>
                <c:pt idx="518">
                  <c:v>5.19</c:v>
                </c:pt>
                <c:pt idx="519">
                  <c:v>5.2</c:v>
                </c:pt>
                <c:pt idx="520">
                  <c:v>5.21</c:v>
                </c:pt>
                <c:pt idx="521">
                  <c:v>5.22</c:v>
                </c:pt>
                <c:pt idx="522">
                  <c:v>5.23</c:v>
                </c:pt>
                <c:pt idx="523">
                  <c:v>5.24</c:v>
                </c:pt>
                <c:pt idx="524">
                  <c:v>5.25</c:v>
                </c:pt>
                <c:pt idx="525">
                  <c:v>5.26</c:v>
                </c:pt>
                <c:pt idx="526">
                  <c:v>5.27</c:v>
                </c:pt>
                <c:pt idx="527">
                  <c:v>5.28</c:v>
                </c:pt>
                <c:pt idx="528">
                  <c:v>5.29</c:v>
                </c:pt>
                <c:pt idx="529">
                  <c:v>5.3</c:v>
                </c:pt>
                <c:pt idx="530">
                  <c:v>5.31</c:v>
                </c:pt>
                <c:pt idx="531">
                  <c:v>5.32</c:v>
                </c:pt>
                <c:pt idx="532">
                  <c:v>5.33</c:v>
                </c:pt>
                <c:pt idx="533">
                  <c:v>5.34</c:v>
                </c:pt>
                <c:pt idx="534">
                  <c:v>5.35</c:v>
                </c:pt>
                <c:pt idx="535">
                  <c:v>5.36</c:v>
                </c:pt>
                <c:pt idx="536">
                  <c:v>5.37</c:v>
                </c:pt>
                <c:pt idx="537">
                  <c:v>5.38</c:v>
                </c:pt>
                <c:pt idx="538">
                  <c:v>5.39</c:v>
                </c:pt>
                <c:pt idx="539">
                  <c:v>5.4</c:v>
                </c:pt>
                <c:pt idx="540">
                  <c:v>5.41</c:v>
                </c:pt>
                <c:pt idx="541">
                  <c:v>5.42</c:v>
                </c:pt>
                <c:pt idx="542">
                  <c:v>5.43</c:v>
                </c:pt>
                <c:pt idx="543">
                  <c:v>5.44</c:v>
                </c:pt>
                <c:pt idx="544">
                  <c:v>5.45</c:v>
                </c:pt>
                <c:pt idx="545">
                  <c:v>5.46</c:v>
                </c:pt>
                <c:pt idx="546">
                  <c:v>5.47</c:v>
                </c:pt>
                <c:pt idx="547">
                  <c:v>5.48</c:v>
                </c:pt>
                <c:pt idx="548">
                  <c:v>5.49</c:v>
                </c:pt>
                <c:pt idx="549">
                  <c:v>5.5</c:v>
                </c:pt>
                <c:pt idx="550">
                  <c:v>5.51</c:v>
                </c:pt>
                <c:pt idx="551">
                  <c:v>5.52</c:v>
                </c:pt>
                <c:pt idx="552">
                  <c:v>5.53</c:v>
                </c:pt>
                <c:pt idx="553">
                  <c:v>5.54</c:v>
                </c:pt>
                <c:pt idx="554">
                  <c:v>5.55</c:v>
                </c:pt>
                <c:pt idx="555">
                  <c:v>5.56</c:v>
                </c:pt>
                <c:pt idx="556">
                  <c:v>5.57</c:v>
                </c:pt>
                <c:pt idx="557">
                  <c:v>5.58</c:v>
                </c:pt>
                <c:pt idx="558">
                  <c:v>5.59</c:v>
                </c:pt>
                <c:pt idx="559">
                  <c:v>5.6</c:v>
                </c:pt>
                <c:pt idx="560">
                  <c:v>5.61</c:v>
                </c:pt>
                <c:pt idx="561">
                  <c:v>5.62</c:v>
                </c:pt>
                <c:pt idx="562">
                  <c:v>5.63</c:v>
                </c:pt>
                <c:pt idx="563">
                  <c:v>5.64</c:v>
                </c:pt>
                <c:pt idx="564">
                  <c:v>5.65</c:v>
                </c:pt>
                <c:pt idx="565">
                  <c:v>5.66</c:v>
                </c:pt>
                <c:pt idx="566">
                  <c:v>5.67</c:v>
                </c:pt>
                <c:pt idx="567">
                  <c:v>5.68</c:v>
                </c:pt>
                <c:pt idx="568">
                  <c:v>5.69</c:v>
                </c:pt>
                <c:pt idx="569">
                  <c:v>5.7</c:v>
                </c:pt>
                <c:pt idx="570">
                  <c:v>5.71</c:v>
                </c:pt>
                <c:pt idx="571">
                  <c:v>5.72</c:v>
                </c:pt>
                <c:pt idx="572">
                  <c:v>5.73</c:v>
                </c:pt>
                <c:pt idx="573">
                  <c:v>5.74</c:v>
                </c:pt>
                <c:pt idx="574">
                  <c:v>5.75</c:v>
                </c:pt>
                <c:pt idx="575">
                  <c:v>5.76</c:v>
                </c:pt>
                <c:pt idx="576">
                  <c:v>5.77</c:v>
                </c:pt>
                <c:pt idx="577">
                  <c:v>5.78</c:v>
                </c:pt>
                <c:pt idx="578">
                  <c:v>5.79</c:v>
                </c:pt>
                <c:pt idx="579">
                  <c:v>5.8</c:v>
                </c:pt>
                <c:pt idx="580">
                  <c:v>5.81</c:v>
                </c:pt>
                <c:pt idx="581">
                  <c:v>5.82</c:v>
                </c:pt>
                <c:pt idx="582">
                  <c:v>5.83</c:v>
                </c:pt>
                <c:pt idx="583">
                  <c:v>5.84</c:v>
                </c:pt>
                <c:pt idx="584">
                  <c:v>5.85</c:v>
                </c:pt>
                <c:pt idx="585">
                  <c:v>5.86</c:v>
                </c:pt>
                <c:pt idx="586">
                  <c:v>5.87</c:v>
                </c:pt>
                <c:pt idx="587">
                  <c:v>5.88</c:v>
                </c:pt>
                <c:pt idx="588">
                  <c:v>5.89</c:v>
                </c:pt>
                <c:pt idx="589">
                  <c:v>5.9</c:v>
                </c:pt>
                <c:pt idx="590">
                  <c:v>5.91</c:v>
                </c:pt>
                <c:pt idx="591">
                  <c:v>5.92</c:v>
                </c:pt>
                <c:pt idx="592">
                  <c:v>5.93</c:v>
                </c:pt>
                <c:pt idx="593">
                  <c:v>5.94</c:v>
                </c:pt>
                <c:pt idx="594">
                  <c:v>5.95</c:v>
                </c:pt>
                <c:pt idx="595">
                  <c:v>5.96</c:v>
                </c:pt>
                <c:pt idx="596">
                  <c:v>5.97</c:v>
                </c:pt>
                <c:pt idx="597">
                  <c:v>5.98</c:v>
                </c:pt>
                <c:pt idx="598">
                  <c:v>5.99</c:v>
                </c:pt>
                <c:pt idx="599">
                  <c:v>6</c:v>
                </c:pt>
              </c:numCache>
            </c:numRef>
          </c:xVal>
          <c:yVal>
            <c:numRef>
              <c:f>'FROM SPLIT TIMES'!$H$2:$H$601</c:f>
              <c:numCache>
                <c:formatCode>General</c:formatCode>
                <c:ptCount val="600"/>
                <c:pt idx="0">
                  <c:v>0</c:v>
                </c:pt>
                <c:pt idx="1" c:formatCode="0.00">
                  <c:v>0.0734975851964291</c:v>
                </c:pt>
                <c:pt idx="2" c:formatCode="0.00">
                  <c:v>0.146281094365448</c:v>
                </c:pt>
                <c:pt idx="3" c:formatCode="0.00">
                  <c:v>0.218357465212174</c:v>
                </c:pt>
                <c:pt idx="4" c:formatCode="0.00">
                  <c:v>0.289733568037484</c:v>
                </c:pt>
                <c:pt idx="5" c:formatCode="0.00">
                  <c:v>0.36041620639289</c:v>
                </c:pt>
                <c:pt idx="6" c:formatCode="0.00">
                  <c:v>0.430412117729049</c:v>
                </c:pt>
                <c:pt idx="7" c:formatCode="0.00">
                  <c:v>0.499727974037981</c:v>
                </c:pt>
                <c:pt idx="8" c:formatCode="0.00">
                  <c:v>0.568370382489038</c:v>
                </c:pt>
                <c:pt idx="9" c:formatCode="0.00">
                  <c:v>0.636345886058694</c:v>
                </c:pt>
                <c:pt idx="10" c:formatCode="0.00">
                  <c:v>0.703660964154228</c:v>
                </c:pt>
                <c:pt idx="11" c:formatCode="0.00">
                  <c:v>0.770322033231332</c:v>
                </c:pt>
                <c:pt idx="12" c:formatCode="0.00">
                  <c:v>0.836335447405731</c:v>
                </c:pt>
                <c:pt idx="13" c:formatCode="0.00">
                  <c:v>0.901707499058851</c:v>
                </c:pt>
                <c:pt idx="14" c:formatCode="0.00">
                  <c:v>0.966444419437613</c:v>
                </c:pt>
                <c:pt idx="15" c:formatCode="0.00">
                  <c:v>1.03055237924839</c:v>
                </c:pt>
                <c:pt idx="16" c:formatCode="0.00">
                  <c:v>1.09403748924519</c:v>
                </c:pt>
                <c:pt idx="17" c:formatCode="0.00">
                  <c:v>1.15690580081215</c:v>
                </c:pt>
                <c:pt idx="18" c:formatCode="0.00">
                  <c:v>1.21916330654034</c:v>
                </c:pt>
                <c:pt idx="19" c:formatCode="0.00">
                  <c:v>1.28081594079897</c:v>
                </c:pt>
                <c:pt idx="20" c:formatCode="0.00">
                  <c:v>1.34186958030106</c:v>
                </c:pt>
                <c:pt idx="21" c:formatCode="0.00">
                  <c:v>1.40233004466361</c:v>
                </c:pt>
                <c:pt idx="22" c:formatCode="0.00">
                  <c:v>1.46220309696233</c:v>
                </c:pt>
                <c:pt idx="23" c:formatCode="0.00">
                  <c:v>1.52149444428094</c:v>
                </c:pt>
                <c:pt idx="24" c:formatCode="0.00">
                  <c:v>1.58020973825521</c:v>
                </c:pt>
                <c:pt idx="25" c:formatCode="0.00">
                  <c:v>1.63835457561166</c:v>
                </c:pt>
                <c:pt idx="26" c:formatCode="0.00">
                  <c:v>1.69593449870103</c:v>
                </c:pt>
                <c:pt idx="27" c:formatCode="0.00">
                  <c:v>1.75295499602656</c:v>
                </c:pt>
                <c:pt idx="28" c:formatCode="0.00">
                  <c:v>1.8094215027672</c:v>
                </c:pt>
                <c:pt idx="29" c:formatCode="0.00">
                  <c:v>1.86533940129565</c:v>
                </c:pt>
                <c:pt idx="30" c:formatCode="0.00">
                  <c:v>1.92071402169141</c:v>
                </c:pt>
                <c:pt idx="31" c:formatCode="0.00">
                  <c:v>1.97555064224887</c:v>
                </c:pt>
                <c:pt idx="32" c:formatCode="0.00">
                  <c:v>2.02985448998039</c:v>
                </c:pt>
                <c:pt idx="33" c:formatCode="0.00">
                  <c:v>2.08363074111459</c:v>
                </c:pt>
                <c:pt idx="34" c:formatCode="0.00">
                  <c:v>2.13688452158971</c:v>
                </c:pt>
                <c:pt idx="35" c:formatCode="0.00">
                  <c:v>2.1896209075422</c:v>
                </c:pt>
                <c:pt idx="36" c:formatCode="0.00">
                  <c:v>2.24184492579064</c:v>
                </c:pt>
                <c:pt idx="37" c:formatCode="0.00">
                  <c:v>2.29356155431482</c:v>
                </c:pt>
                <c:pt idx="38" c:formatCode="0.00">
                  <c:v>2.3447757227303</c:v>
                </c:pt>
                <c:pt idx="39" c:formatCode="0.00">
                  <c:v>2.39549231275824</c:v>
                </c:pt>
                <c:pt idx="40" c:formatCode="0.00">
                  <c:v>2.4457161586908</c:v>
                </c:pt>
                <c:pt idx="41" c:formatCode="0.00">
                  <c:v>2.49545204785187</c:v>
                </c:pt>
                <c:pt idx="42" c:formatCode="0.00">
                  <c:v>2.54470472105343</c:v>
                </c:pt>
                <c:pt idx="43" c:formatCode="0.00">
                  <c:v>2.59347887304746</c:v>
                </c:pt>
                <c:pt idx="44" c:formatCode="0.00">
                  <c:v>2.6417791529734</c:v>
                </c:pt>
                <c:pt idx="45" c:formatCode="0.00">
                  <c:v>2.68961016480135</c:v>
                </c:pt>
                <c:pt idx="46" c:formatCode="0.00">
                  <c:v>2.73697646777088</c:v>
                </c:pt>
                <c:pt idx="47" c:formatCode="0.00">
                  <c:v>2.78388257682565</c:v>
                </c:pt>
                <c:pt idx="48" c:formatCode="0.00">
                  <c:v>2.83033296304373</c:v>
                </c:pt>
                <c:pt idx="49" c:formatCode="0.00">
                  <c:v>2.87633205406383</c:v>
                </c:pt>
                <c:pt idx="50" c:formatCode="0.00">
                  <c:v>2.92188423450731</c:v>
                </c:pt>
                <c:pt idx="51" c:formatCode="0.00">
                  <c:v>2.96699384639614</c:v>
                </c:pt>
                <c:pt idx="52" c:formatCode="0.00">
                  <c:v>3.01166518956676</c:v>
                </c:pt>
                <c:pt idx="53" c:formatCode="0.00">
                  <c:v>3.05590252207995</c:v>
                </c:pt>
                <c:pt idx="54" c:formatCode="0.00">
                  <c:v>3.09971006062672</c:v>
                </c:pt>
                <c:pt idx="55" c:formatCode="0.00">
                  <c:v>3.14309198093021</c:v>
                </c:pt>
                <c:pt idx="56" c:formatCode="0.00">
                  <c:v>3.18605241814376</c:v>
                </c:pt>
                <c:pt idx="57" c:formatCode="0.00">
                  <c:v>3.22859546724505</c:v>
                </c:pt>
                <c:pt idx="58" c:formatCode="0.00">
                  <c:v>3.27072518342642</c:v>
                </c:pt>
                <c:pt idx="59" c:formatCode="0.00">
                  <c:v>3.31244558248143</c:v>
                </c:pt>
                <c:pt idx="60" c:formatCode="0.00">
                  <c:v>3.35376064118765</c:v>
                </c:pt>
                <c:pt idx="61" c:formatCode="0.00">
                  <c:v>3.3946742976857</c:v>
                </c:pt>
                <c:pt idx="62" c:formatCode="0.00">
                  <c:v>3.43519045185464</c:v>
                </c:pt>
                <c:pt idx="63" c:formatCode="0.00">
                  <c:v>3.47531296568374</c:v>
                </c:pt>
                <c:pt idx="64" c:formatCode="0.00">
                  <c:v>3.51504566364054</c:v>
                </c:pt>
                <c:pt idx="65" c:formatCode="0.00">
                  <c:v>3.55439233303545</c:v>
                </c:pt>
                <c:pt idx="66" c:formatCode="0.00">
                  <c:v>3.59335672438276</c:v>
                </c:pt>
                <c:pt idx="67" c:formatCode="0.00">
                  <c:v>3.63194255175807</c:v>
                </c:pt>
                <c:pt idx="68" c:formatCode="0.00">
                  <c:v>3.67015349315239</c:v>
                </c:pt>
                <c:pt idx="69" c:formatCode="0.00">
                  <c:v>3.7079931908227</c:v>
                </c:pt>
                <c:pt idx="70" c:formatCode="0.00">
                  <c:v>3.74546525163911</c:v>
                </c:pt>
                <c:pt idx="71" c:formatCode="0.00">
                  <c:v>3.78257324742868</c:v>
                </c:pt>
                <c:pt idx="72" c:formatCode="0.00">
                  <c:v>3.81932071531591</c:v>
                </c:pt>
                <c:pt idx="73" c:formatCode="0.00">
                  <c:v>3.85571115805985</c:v>
                </c:pt>
                <c:pt idx="74" c:formatCode="0.00">
                  <c:v>3.89174804438801</c:v>
                </c:pt>
                <c:pt idx="75" c:formatCode="0.00">
                  <c:v>3.927434809327</c:v>
                </c:pt>
                <c:pt idx="76" c:formatCode="0.00">
                  <c:v>3.96277485452996</c:v>
                </c:pt>
                <c:pt idx="77" c:formatCode="0.00">
                  <c:v>3.99777154860077</c:v>
                </c:pt>
                <c:pt idx="78" c:formatCode="0.00">
                  <c:v>4.03242822741519</c:v>
                </c:pt>
                <c:pt idx="79" c:formatCode="0.00">
                  <c:v>4.06674819443881</c:v>
                </c:pt>
                <c:pt idx="80" c:formatCode="0.00">
                  <c:v>4.10073472104194</c:v>
                </c:pt>
                <c:pt idx="81" c:formatCode="0.00">
                  <c:v>4.13439104681143</c:v>
                </c:pt>
                <c:pt idx="82" c:formatCode="0.00">
                  <c:v>4.16772037985948</c:v>
                </c:pt>
                <c:pt idx="83" c:formatCode="0.00">
                  <c:v>4.20072589712942</c:v>
                </c:pt>
                <c:pt idx="84" c:formatCode="0.00">
                  <c:v>4.23341074469856</c:v>
                </c:pt>
                <c:pt idx="85" c:formatCode="0.00">
                  <c:v>4.26577803807805</c:v>
                </c:pt>
                <c:pt idx="86" c:formatCode="0.00">
                  <c:v>4.29783086250984</c:v>
                </c:pt>
                <c:pt idx="87" c:formatCode="0.00">
                  <c:v>4.32957227326082</c:v>
                </c:pt>
                <c:pt idx="88" c:formatCode="0.00">
                  <c:v>4.36100529591397</c:v>
                </c:pt>
                <c:pt idx="89" c:formatCode="0.00">
                  <c:v>4.39213292665681</c:v>
                </c:pt>
                <c:pt idx="90" c:formatCode="0.00">
                  <c:v>4.42295813256701</c:v>
                </c:pt>
                <c:pt idx="91" c:formatCode="0.00">
                  <c:v>4.45348385189514</c:v>
                </c:pt>
                <c:pt idx="92" c:formatCode="0.00">
                  <c:v>4.48371299434481</c:v>
                </c:pt>
                <c:pt idx="93" c:formatCode="0.00">
                  <c:v>4.51364844135</c:v>
                </c:pt>
                <c:pt idx="94" c:formatCode="0.00">
                  <c:v>4.54329304634972</c:v>
                </c:pt>
                <c:pt idx="95" c:formatCode="0.00">
                  <c:v>4.57264963505998</c:v>
                </c:pt>
                <c:pt idx="96" c:formatCode="0.00">
                  <c:v>4.60172100574316</c:v>
                </c:pt>
                <c:pt idx="97" c:formatCode="0.00">
                  <c:v>4.63050992947475</c:v>
                </c:pt>
                <c:pt idx="98" c:formatCode="0.00">
                  <c:v>4.65901915040743</c:v>
                </c:pt>
                <c:pt idx="99" c:formatCode="0.00">
                  <c:v>4.68725138603272</c:v>
                </c:pt>
                <c:pt idx="100" c:formatCode="0.00">
                  <c:v>4.71520932743996</c:v>
                </c:pt>
                <c:pt idx="101" c:formatCode="0.00">
                  <c:v>4.74289563957284</c:v>
                </c:pt>
                <c:pt idx="102" c:formatCode="0.00">
                  <c:v>4.77031296148339</c:v>
                </c:pt>
                <c:pt idx="103" c:formatCode="0.00">
                  <c:v>4.79746390658362</c:v>
                </c:pt>
                <c:pt idx="104" c:formatCode="0.00">
                  <c:v>4.82435106289451</c:v>
                </c:pt>
                <c:pt idx="105" c:formatCode="0.00">
                  <c:v>4.8509769932928</c:v>
                </c:pt>
                <c:pt idx="106" c:formatCode="0.00">
                  <c:v>4.87734423575524</c:v>
                </c:pt>
                <c:pt idx="107" c:formatCode="0.00">
                  <c:v>4.90345530360049</c:v>
                </c:pt>
                <c:pt idx="108" c:formatCode="0.00">
                  <c:v>4.92931268572875</c:v>
                </c:pt>
                <c:pt idx="109" c:formatCode="0.00">
                  <c:v>4.95491884685893</c:v>
                </c:pt>
                <c:pt idx="110" c:formatCode="0.00">
                  <c:v>4.98027622776363</c:v>
                </c:pt>
                <c:pt idx="111" c:formatCode="0.00">
                  <c:v>5.00538724550179</c:v>
                </c:pt>
                <c:pt idx="112" c:formatCode="0.00">
                  <c:v>5.03025429364908</c:v>
                </c:pt>
                <c:pt idx="113" c:formatCode="0.00">
                  <c:v>5.05487974252604</c:v>
                </c:pt>
                <c:pt idx="114" c:formatCode="0.00">
                  <c:v>5.07926593942403</c:v>
                </c:pt>
                <c:pt idx="115" c:formatCode="0.00">
                  <c:v>5.103415208829</c:v>
                </c:pt>
                <c:pt idx="116" c:formatCode="0.00">
                  <c:v>5.12732985264299</c:v>
                </c:pt>
                <c:pt idx="117" c:formatCode="0.00">
                  <c:v>5.15101215040363</c:v>
                </c:pt>
                <c:pt idx="118" c:formatCode="0.00">
                  <c:v>5.17446435950136</c:v>
                </c:pt>
                <c:pt idx="119" c:formatCode="0.00">
                  <c:v>5.19768871539463</c:v>
                </c:pt>
                <c:pt idx="120" c:formatCode="0.00">
                  <c:v>5.220687431823</c:v>
                </c:pt>
                <c:pt idx="121" c:formatCode="0.00">
                  <c:v>5.24346270101813</c:v>
                </c:pt>
                <c:pt idx="122" c:formatCode="0.00">
                  <c:v>5.26601669391272</c:v>
                </c:pt>
                <c:pt idx="123" c:formatCode="0.00">
                  <c:v>5.28835156034751</c:v>
                </c:pt>
                <c:pt idx="124" c:formatCode="0.00">
                  <c:v>5.31046942927613</c:v>
                </c:pt>
                <c:pt idx="125" c:formatCode="0.00">
                  <c:v>5.3323724089681</c:v>
                </c:pt>
                <c:pt idx="126" c:formatCode="0.00">
                  <c:v>5.35406258720971</c:v>
                </c:pt>
                <c:pt idx="127" c:formatCode="0.00">
                  <c:v>5.37554203150312</c:v>
                </c:pt>
                <c:pt idx="128" c:formatCode="0.00">
                  <c:v>5.39681278926334</c:v>
                </c:pt>
                <c:pt idx="129" c:formatCode="0.00">
                  <c:v>5.41787688801346</c:v>
                </c:pt>
                <c:pt idx="130" c:formatCode="0.00">
                  <c:v>5.43873633557788</c:v>
                </c:pt>
                <c:pt idx="131" c:formatCode="0.00">
                  <c:v>5.4593931202737</c:v>
                </c:pt>
                <c:pt idx="132" c:formatCode="0.00">
                  <c:v>5.47984921110026</c:v>
                </c:pt>
                <c:pt idx="133" c:formatCode="0.00">
                  <c:v>5.5001065579268</c:v>
                </c:pt>
                <c:pt idx="134" c:formatCode="0.00">
                  <c:v>5.52016709167834</c:v>
                </c:pt>
                <c:pt idx="135" c:formatCode="0.00">
                  <c:v>5.54003272451972</c:v>
                </c:pt>
                <c:pt idx="136" c:formatCode="0.00">
                  <c:v>5.55970535003789</c:v>
                </c:pt>
                <c:pt idx="137" c:formatCode="0.00">
                  <c:v>5.57918684342238</c:v>
                </c:pt>
                <c:pt idx="138" c:formatCode="0.00">
                  <c:v>5.59847906164407</c:v>
                </c:pt>
                <c:pt idx="139" c:formatCode="0.00">
                  <c:v>5.61758384363215</c:v>
                </c:pt>
                <c:pt idx="140" c:formatCode="0.00">
                  <c:v>5.63650301044948</c:v>
                </c:pt>
                <c:pt idx="141" c:formatCode="0.00">
                  <c:v>5.6552383654661</c:v>
                </c:pt>
                <c:pt idx="142" c:formatCode="0.00">
                  <c:v>5.67379169453116</c:v>
                </c:pt>
                <c:pt idx="143" c:formatCode="0.00">
                  <c:v>5.69216476614316</c:v>
                </c:pt>
                <c:pt idx="144" c:formatCode="0.00">
                  <c:v>5.71035933161849</c:v>
                </c:pt>
                <c:pt idx="145" c:formatCode="0.00">
                  <c:v>5.72837712525838</c:v>
                </c:pt>
                <c:pt idx="146" c:formatCode="0.00">
                  <c:v>5.74621986451423</c:v>
                </c:pt>
                <c:pt idx="147" c:formatCode="0.00">
                  <c:v>5.7638892501513</c:v>
                </c:pt>
                <c:pt idx="148" c:formatCode="0.00">
                  <c:v>5.78138696641081</c:v>
                </c:pt>
                <c:pt idx="149" c:formatCode="0.00">
                  <c:v>5.79871468117051</c:v>
                </c:pt>
                <c:pt idx="150" c:formatCode="0.00">
                  <c:v>5.81587404610367</c:v>
                </c:pt>
                <c:pt idx="151" c:formatCode="0.00">
                  <c:v>5.83286669683646</c:v>
                </c:pt>
                <c:pt idx="152" c:formatCode="0.00">
                  <c:v>5.84969425310394</c:v>
                </c:pt>
                <c:pt idx="153" c:formatCode="0.00">
                  <c:v>5.86635831890437</c:v>
                </c:pt>
                <c:pt idx="154" c:formatCode="0.00">
                  <c:v>5.88286048265216</c:v>
                </c:pt>
                <c:pt idx="155" c:formatCode="0.00">
                  <c:v>5.89920231732926</c:v>
                </c:pt>
                <c:pt idx="156" c:formatCode="0.00">
                  <c:v>5.91538538063508</c:v>
                </c:pt>
                <c:pt idx="157" c:formatCode="0.00">
                  <c:v>5.93141121513501</c:v>
                </c:pt>
                <c:pt idx="158" c:formatCode="0.00">
                  <c:v>5.94728134840741</c:v>
                </c:pt>
                <c:pt idx="159" c:formatCode="0.00">
                  <c:v>5.96299729318924</c:v>
                </c:pt>
                <c:pt idx="160" c:formatCode="0.00">
                  <c:v>5.97856054752027</c:v>
                </c:pt>
                <c:pt idx="161" c:formatCode="0.00">
                  <c:v>5.99397259488583</c:v>
                </c:pt>
                <c:pt idx="162" c:formatCode="0.00">
                  <c:v>6.00923490435827</c:v>
                </c:pt>
                <c:pt idx="163" c:formatCode="0.00">
                  <c:v>6.02434893073695</c:v>
                </c:pt>
                <c:pt idx="164" c:formatCode="0.00">
                  <c:v>6.03931611468691</c:v>
                </c:pt>
                <c:pt idx="165" c:formatCode="0.00">
                  <c:v>6.05413788287624</c:v>
                </c:pt>
                <c:pt idx="166" c:formatCode="0.00">
                  <c:v>6.068815648112</c:v>
                </c:pt>
                <c:pt idx="167" c:formatCode="0.00">
                  <c:v>6.08335080947496</c:v>
                </c:pt>
                <c:pt idx="168" c:formatCode="0.00">
                  <c:v>6.09774475245291</c:v>
                </c:pt>
                <c:pt idx="169" c:formatCode="0.00">
                  <c:v>6.11199884907273</c:v>
                </c:pt>
                <c:pt idx="170" c:formatCode="0.00">
                  <c:v>6.12611445803121</c:v>
                </c:pt>
                <c:pt idx="171" c:formatCode="0.00">
                  <c:v>6.1400929248245</c:v>
                </c:pt>
                <c:pt idx="172" c:formatCode="0.00">
                  <c:v>6.15393558187642</c:v>
                </c:pt>
                <c:pt idx="173" c:formatCode="0.00">
                  <c:v>6.16764374866543</c:v>
                </c:pt>
                <c:pt idx="174" c:formatCode="0.00">
                  <c:v>6.18121873185042</c:v>
                </c:pt>
                <c:pt idx="175" c:formatCode="0.00">
                  <c:v>6.19466182539523</c:v>
                </c:pt>
                <c:pt idx="176" c:formatCode="0.00">
                  <c:v>6.20797431069204</c:v>
                </c:pt>
                <c:pt idx="177" c:formatCode="0.00">
                  <c:v>6.22115745668349</c:v>
                </c:pt>
                <c:pt idx="178" c:formatCode="0.00">
                  <c:v>6.2342125199836</c:v>
                </c:pt>
                <c:pt idx="179" c:formatCode="0.00">
                  <c:v>6.24714074499761</c:v>
                </c:pt>
                <c:pt idx="180" c:formatCode="0.00">
                  <c:v>6.25994336404056</c:v>
                </c:pt>
                <c:pt idx="181" c:formatCode="0.00">
                  <c:v>6.27262159745475</c:v>
                </c:pt>
                <c:pt idx="182" c:formatCode="0.00">
                  <c:v>6.28517665372609</c:v>
                </c:pt>
                <c:pt idx="183" c:formatCode="0.00">
                  <c:v>6.29760972959927</c:v>
                </c:pt>
                <c:pt idx="184" c:formatCode="0.00">
                  <c:v>6.30992201019183</c:v>
                </c:pt>
                <c:pt idx="185" c:formatCode="0.00">
                  <c:v>6.32211466910717</c:v>
                </c:pt>
                <c:pt idx="186" c:formatCode="0.00">
                  <c:v>6.33418886854633</c:v>
                </c:pt>
                <c:pt idx="187" c:formatCode="0.00">
                  <c:v>6.34614575941888</c:v>
                </c:pt>
                <c:pt idx="188" c:formatCode="0.00">
                  <c:v>6.35798648145252</c:v>
                </c:pt>
                <c:pt idx="189" c:formatCode="0.00">
                  <c:v>6.36971216330179</c:v>
                </c:pt>
                <c:pt idx="190" c:formatCode="0.00">
                  <c:v>6.38132392265564</c:v>
                </c:pt>
                <c:pt idx="191" c:formatCode="0.00">
                  <c:v>6.39282286634393</c:v>
                </c:pt>
                <c:pt idx="192" c:formatCode="0.00">
                  <c:v>6.40421009044298</c:v>
                </c:pt>
                <c:pt idx="193" c:formatCode="0.00">
                  <c:v>6.41548668038002</c:v>
                </c:pt>
                <c:pt idx="194" c:formatCode="0.00">
                  <c:v>6.42665371103667</c:v>
                </c:pt>
                <c:pt idx="195" c:formatCode="0.00">
                  <c:v>6.43771224685136</c:v>
                </c:pt>
                <c:pt idx="196" c:formatCode="0.00">
                  <c:v>6.44866334192087</c:v>
                </c:pt>
                <c:pt idx="197" c:formatCode="0.00">
                  <c:v>6.4595080401007</c:v>
                </c:pt>
                <c:pt idx="198" c:formatCode="0.00">
                  <c:v>6.47024737510467</c:v>
                </c:pt>
                <c:pt idx="199" c:formatCode="0.00">
                  <c:v>6.48088237060339</c:v>
                </c:pt>
                <c:pt idx="200" c:formatCode="0.00">
                  <c:v>6.49141404032185</c:v>
                </c:pt>
                <c:pt idx="201" c:formatCode="0.00">
                  <c:v>6.50184338813608</c:v>
                </c:pt>
                <c:pt idx="202" c:formatCode="0.00">
                  <c:v>6.51217140816877</c:v>
                </c:pt>
                <c:pt idx="203" c:formatCode="0.00">
                  <c:v>6.52239908488411</c:v>
                </c:pt>
                <c:pt idx="204" c:formatCode="0.00">
                  <c:v>6.53252739318157</c:v>
                </c:pt>
                <c:pt idx="205" c:formatCode="0.00">
                  <c:v>6.54255729848887</c:v>
                </c:pt>
                <c:pt idx="206" c:formatCode="0.00">
                  <c:v>6.55248975685396</c:v>
                </c:pt>
                <c:pt idx="207" c:formatCode="0.00">
                  <c:v>6.56232571503618</c:v>
                </c:pt>
                <c:pt idx="208" c:formatCode="0.00">
                  <c:v>6.57206611059651</c:v>
                </c:pt>
                <c:pt idx="209" c:formatCode="0.00">
                  <c:v>6.5817118719869</c:v>
                </c:pt>
                <c:pt idx="210" c:formatCode="0.00">
                  <c:v>6.59126391863882</c:v>
                </c:pt>
                <c:pt idx="211" c:formatCode="0.00">
                  <c:v>6.60072316105086</c:v>
                </c:pt>
                <c:pt idx="212" c:formatCode="0.00">
                  <c:v>6.61009050087555</c:v>
                </c:pt>
                <c:pt idx="213" c:formatCode="0.00">
                  <c:v>6.61936683100528</c:v>
                </c:pt>
                <c:pt idx="214" c:formatCode="0.00">
                  <c:v>6.6285530356574</c:v>
                </c:pt>
                <c:pt idx="215" c:formatCode="0.00">
                  <c:v>6.63764999045857</c:v>
                </c:pt>
                <c:pt idx="216" c:formatCode="0.00">
                  <c:v>6.64665856252813</c:v>
                </c:pt>
                <c:pt idx="217" c:formatCode="0.00">
                  <c:v>6.65557961056083</c:v>
                </c:pt>
                <c:pt idx="218" c:formatCode="0.00">
                  <c:v>6.66441398490863</c:v>
                </c:pt>
                <c:pt idx="219" c:formatCode="0.00">
                  <c:v>6.67316252766181</c:v>
                </c:pt>
                <c:pt idx="220" c:formatCode="0.00">
                  <c:v>6.68182607272917</c:v>
                </c:pt>
                <c:pt idx="221" c:formatCode="0.00">
                  <c:v>6.69040544591757</c:v>
                </c:pt>
                <c:pt idx="222" c:formatCode="0.00">
                  <c:v>6.69890146501062</c:v>
                </c:pt>
                <c:pt idx="223" c:formatCode="0.00">
                  <c:v>6.70731493984666</c:v>
                </c:pt>
                <c:pt idx="224" c:formatCode="0.00">
                  <c:v>6.7156466723959</c:v>
                </c:pt>
                <c:pt idx="225" c:formatCode="0.00">
                  <c:v>6.72389745683693</c:v>
                </c:pt>
                <c:pt idx="226" c:formatCode="0.00">
                  <c:v>6.73206807963236</c:v>
                </c:pt>
                <c:pt idx="227" c:formatCode="0.00">
                  <c:v>6.74015931960383</c:v>
                </c:pt>
                <c:pt idx="228" c:formatCode="0.00">
                  <c:v>6.74817194800622</c:v>
                </c:pt>
                <c:pt idx="229" c:formatCode="0.00">
                  <c:v>6.75610672860119</c:v>
                </c:pt>
                <c:pt idx="230" c:formatCode="0.00">
                  <c:v>6.76396441772994</c:v>
                </c:pt>
                <c:pt idx="231" c:formatCode="0.00">
                  <c:v>6.77174576438537</c:v>
                </c:pt>
                <c:pt idx="232" c:formatCode="0.00">
                  <c:v>6.7794515102834</c:v>
                </c:pt>
                <c:pt idx="233" c:formatCode="0.00">
                  <c:v>6.78708238993372</c:v>
                </c:pt>
                <c:pt idx="234" c:formatCode="0.00">
                  <c:v>6.7946391307098</c:v>
                </c:pt>
                <c:pt idx="235" c:formatCode="0.00">
                  <c:v>6.80212245291819</c:v>
                </c:pt>
                <c:pt idx="236" c:formatCode="0.00">
                  <c:v>6.80953306986722</c:v>
                </c:pt>
                <c:pt idx="237" c:formatCode="0.00">
                  <c:v>6.81687168793496</c:v>
                </c:pt>
                <c:pt idx="238" c:formatCode="0.00">
                  <c:v>6.82413900663656</c:v>
                </c:pt>
                <c:pt idx="239" c:formatCode="0.00">
                  <c:v>6.83133571869097</c:v>
                </c:pt>
                <c:pt idx="240" c:formatCode="0.00">
                  <c:v>6.83846251008688</c:v>
                </c:pt>
                <c:pt idx="241" c:formatCode="0.00">
                  <c:v>6.84552006014821</c:v>
                </c:pt>
                <c:pt idx="242" c:formatCode="0.00">
                  <c:v>6.85250904159877</c:v>
                </c:pt>
                <c:pt idx="243" c:formatCode="0.00">
                  <c:v>6.85943012062647</c:v>
                </c:pt>
                <c:pt idx="244" c:formatCode="0.00">
                  <c:v>6.86628395694675</c:v>
                </c:pt>
                <c:pt idx="245" c:formatCode="0.00">
                  <c:v>6.87307120386549</c:v>
                </c:pt>
                <c:pt idx="246" c:formatCode="0.00">
                  <c:v>6.87979250834132</c:v>
                </c:pt>
                <c:pt idx="247" c:formatCode="0.00">
                  <c:v>6.88644851104721</c:v>
                </c:pt>
                <c:pt idx="248" c:formatCode="0.00">
                  <c:v>6.89303984643161</c:v>
                </c:pt>
                <c:pt idx="249" c:formatCode="0.00">
                  <c:v>6.89956714277889</c:v>
                </c:pt>
                <c:pt idx="250" c:formatCode="0.00">
                  <c:v>6.90603102226924</c:v>
                </c:pt>
                <c:pt idx="251" c:formatCode="0.00">
                  <c:v>6.91243210103796</c:v>
                </c:pt>
                <c:pt idx="252" c:formatCode="0.00">
                  <c:v>6.91877098923421</c:v>
                </c:pt>
                <c:pt idx="253" c:formatCode="0.00">
                  <c:v>6.92504829107917</c:v>
                </c:pt>
                <c:pt idx="254" c:formatCode="0.00">
                  <c:v>6.9312646049236</c:v>
                </c:pt>
                <c:pt idx="255" c:formatCode="0.00">
                  <c:v>6.93742052330493</c:v>
                </c:pt>
                <c:pt idx="256" c:formatCode="0.00">
                  <c:v>6.94351663300369</c:v>
                </c:pt>
                <c:pt idx="257" c:formatCode="0.00">
                  <c:v>6.94955351509946</c:v>
                </c:pt>
                <c:pt idx="258" c:formatCode="0.00">
                  <c:v>6.95553174502627</c:v>
                </c:pt>
                <c:pt idx="259" c:formatCode="0.00">
                  <c:v>6.96145189262745</c:v>
                </c:pt>
                <c:pt idx="260" c:formatCode="0.00">
                  <c:v>6.96731452220991</c:v>
                </c:pt>
                <c:pt idx="261" c:formatCode="0.00">
                  <c:v>6.97312019259798</c:v>
                </c:pt>
                <c:pt idx="262" c:formatCode="0.00">
                  <c:v>6.97886945718665</c:v>
                </c:pt>
                <c:pt idx="263" c:formatCode="0.00">
                  <c:v>6.98456286399432</c:v>
                </c:pt>
                <c:pt idx="264" c:formatCode="0.00">
                  <c:v>6.99020095571504</c:v>
                </c:pt>
                <c:pt idx="265" c:formatCode="0.00">
                  <c:v>6.99578426977024</c:v>
                </c:pt>
                <c:pt idx="266" c:formatCode="0.00">
                  <c:v>7.00131333835997</c:v>
                </c:pt>
                <c:pt idx="267" c:formatCode="0.00">
                  <c:v>7.0067886885136</c:v>
                </c:pt>
                <c:pt idx="268" c:formatCode="0.00">
                  <c:v>7.01221084214007</c:v>
                </c:pt>
                <c:pt idx="269" c:formatCode="0.00">
                  <c:v>7.01758031607767</c:v>
                </c:pt>
                <c:pt idx="270" c:formatCode="0.00">
                  <c:v>7.02289762214324</c:v>
                </c:pt>
                <c:pt idx="271" c:formatCode="0.00">
                  <c:v>7.02816326718102</c:v>
                </c:pt>
                <c:pt idx="272" c:formatCode="0.00">
                  <c:v>7.03337775311091</c:v>
                </c:pt>
                <c:pt idx="273" c:formatCode="0.00">
                  <c:v>7.03854157697636</c:v>
                </c:pt>
                <c:pt idx="274" c:formatCode="0.00">
                  <c:v>7.04365523099171</c:v>
                </c:pt>
                <c:pt idx="275" c:formatCode="0.00">
                  <c:v>7.04871920258912</c:v>
                </c:pt>
                <c:pt idx="276" c:formatCode="0.00">
                  <c:v>7.05373397446505</c:v>
                </c:pt>
                <c:pt idx="277" c:formatCode="0.00">
                  <c:v>7.05870002462625</c:v>
                </c:pt>
                <c:pt idx="278" c:formatCode="0.00">
                  <c:v>7.06361782643532</c:v>
                </c:pt>
                <c:pt idx="279" c:formatCode="0.00">
                  <c:v>7.06848784865585</c:v>
                </c:pt>
                <c:pt idx="280" c:formatCode="0.00">
                  <c:v>7.07331055549708</c:v>
                </c:pt>
                <c:pt idx="281" c:formatCode="0.00">
                  <c:v>7.07808640665819</c:v>
                </c:pt>
                <c:pt idx="282" c:formatCode="0.00">
                  <c:v>7.08281585737205</c:v>
                </c:pt>
                <c:pt idx="283" c:formatCode="0.00">
                  <c:v>7.08749935844867</c:v>
                </c:pt>
                <c:pt idx="284" c:formatCode="0.00">
                  <c:v>7.09213735631815</c:v>
                </c:pt>
                <c:pt idx="285" c:formatCode="0.00">
                  <c:v>7.09673029307325</c:v>
                </c:pt>
                <c:pt idx="286" c:formatCode="0.00">
                  <c:v>7.10127860651149</c:v>
                </c:pt>
                <c:pt idx="287" c:formatCode="0.00">
                  <c:v>7.10578273017693</c:v>
                </c:pt>
                <c:pt idx="288" c:formatCode="0.00">
                  <c:v>7.11024309340146</c:v>
                </c:pt>
                <c:pt idx="289" c:formatCode="0.00">
                  <c:v>7.11466012134574</c:v>
                </c:pt>
                <c:pt idx="290" c:formatCode="0.00">
                  <c:v>7.11903423503973</c:v>
                </c:pt>
                <c:pt idx="291" c:formatCode="0.00">
                  <c:v>7.12336585142279</c:v>
                </c:pt>
                <c:pt idx="292" c:formatCode="0.00">
                  <c:v>7.12765538338347</c:v>
                </c:pt>
                <c:pt idx="293" c:formatCode="0.00">
                  <c:v>7.13190323979885</c:v>
                </c:pt>
                <c:pt idx="294" c:formatCode="0.00">
                  <c:v>7.13610982557348</c:v>
                </c:pt>
                <c:pt idx="295" c:formatCode="0.00">
                  <c:v>7.14027554167803</c:v>
                </c:pt>
                <c:pt idx="296" c:formatCode="0.00">
                  <c:v>7.14440078518747</c:v>
                </c:pt>
                <c:pt idx="297" c:formatCode="0.00">
                  <c:v>7.14848594931894</c:v>
                </c:pt>
                <c:pt idx="298" c:formatCode="0.00">
                  <c:v>7.15253142346921</c:v>
                </c:pt>
                <c:pt idx="299" c:formatCode="0.00">
                  <c:v>7.15653759325182</c:v>
                </c:pt>
                <c:pt idx="300" c:formatCode="0.00">
                  <c:v>7.16050484053385</c:v>
                </c:pt>
                <c:pt idx="301" c:formatCode="0.00">
                  <c:v>7.16443354347225</c:v>
                </c:pt>
                <c:pt idx="302" c:formatCode="0.00">
                  <c:v>7.16832407654998</c:v>
                </c:pt>
                <c:pt idx="303" c:formatCode="0.00">
                  <c:v>7.17217681061162</c:v>
                </c:pt>
                <c:pt idx="304" c:formatCode="0.00">
                  <c:v>7.1759921128988</c:v>
                </c:pt>
                <c:pt idx="305" c:formatCode="0.00">
                  <c:v>7.17977034708511</c:v>
                </c:pt>
                <c:pt idx="306" c:formatCode="0.00">
                  <c:v>7.18351187331088</c:v>
                </c:pt>
                <c:pt idx="307" c:formatCode="0.00">
                  <c:v>7.18721704821739</c:v>
                </c:pt>
                <c:pt idx="308" c:formatCode="0.00">
                  <c:v>7.19088622498095</c:v>
                </c:pt>
                <c:pt idx="309" c:formatCode="0.00">
                  <c:v>7.19451975334654</c:v>
                </c:pt>
                <c:pt idx="310" c:formatCode="0.00">
                  <c:v>7.19811797966113</c:v>
                </c:pt>
                <c:pt idx="311" c:formatCode="0.00">
                  <c:v>7.20168124690672</c:v>
                </c:pt>
                <c:pt idx="312" c:formatCode="0.00">
                  <c:v>7.20520989473301</c:v>
                </c:pt>
                <c:pt idx="313" c:formatCode="0.00">
                  <c:v>7.2087042594898</c:v>
                </c:pt>
                <c:pt idx="314" c:formatCode="0.00">
                  <c:v>7.21216467425901</c:v>
                </c:pt>
                <c:pt idx="315" c:formatCode="0.00">
                  <c:v>7.21559146888649</c:v>
                </c:pt>
                <c:pt idx="316" c:formatCode="0.00">
                  <c:v>7.2189849700134</c:v>
                </c:pt>
                <c:pt idx="317" c:formatCode="0.00">
                  <c:v>7.22234550110739</c:v>
                </c:pt>
                <c:pt idx="318" c:formatCode="0.00">
                  <c:v>7.2256733824934</c:v>
                </c:pt>
                <c:pt idx="319" c:formatCode="0.00">
                  <c:v>7.22896893138422</c:v>
                </c:pt>
                <c:pt idx="320" c:formatCode="0.00">
                  <c:v>7.23223246191071</c:v>
                </c:pt>
                <c:pt idx="321" c:formatCode="0.00">
                  <c:v>7.23546428515176</c:v>
                </c:pt>
                <c:pt idx="322" c:formatCode="0.00">
                  <c:v>7.2386647091639</c:v>
                </c:pt>
                <c:pt idx="323" c:formatCode="0.00">
                  <c:v>7.24183403901073</c:v>
                </c:pt>
                <c:pt idx="324" c:formatCode="0.00">
                  <c:v>7.24497257679193</c:v>
                </c:pt>
                <c:pt idx="325" c:formatCode="0.00">
                  <c:v>7.24808062167211</c:v>
                </c:pt>
                <c:pt idx="326" c:formatCode="0.00">
                  <c:v>7.25115846990929</c:v>
                </c:pt>
                <c:pt idx="327" c:formatCode="0.00">
                  <c:v>7.25420641488317</c:v>
                </c:pt>
                <c:pt idx="328" c:formatCode="0.00">
                  <c:v>7.25722474712308</c:v>
                </c:pt>
                <c:pt idx="329" c:formatCode="0.00">
                  <c:v>7.26021375433564</c:v>
                </c:pt>
                <c:pt idx="330" c:formatCode="0.00">
                  <c:v>7.26317372143225</c:v>
                </c:pt>
                <c:pt idx="331" c:formatCode="0.00">
                  <c:v>7.2661049305562</c:v>
                </c:pt>
                <c:pt idx="332" c:formatCode="0.00">
                  <c:v>7.26900766110959</c:v>
                </c:pt>
                <c:pt idx="333" c:formatCode="0.00">
                  <c:v>7.27188218977992</c:v>
                </c:pt>
                <c:pt idx="334" c:formatCode="0.00">
                  <c:v>7.27472879056652</c:v>
                </c:pt>
                <c:pt idx="335" c:formatCode="0.00">
                  <c:v>7.27754773480664</c:v>
                </c:pt>
                <c:pt idx="336" c:formatCode="0.00">
                  <c:v>7.28033929120132</c:v>
                </c:pt>
                <c:pt idx="337" c:formatCode="0.00">
                  <c:v>7.28310372584096</c:v>
                </c:pt>
                <c:pt idx="338" c:formatCode="0.00">
                  <c:v>7.28584130223077</c:v>
                </c:pt>
                <c:pt idx="339" c:formatCode="0.00">
                  <c:v>7.28855228131581</c:v>
                </c:pt>
                <c:pt idx="340" c:formatCode="0.00">
                  <c:v>7.29123692150591</c:v>
                </c:pt>
                <c:pt idx="341" c:formatCode="0.00">
                  <c:v>7.29389547870025</c:v>
                </c:pt>
                <c:pt idx="342" c:formatCode="0.00">
                  <c:v>7.29652820631184</c:v>
                </c:pt>
                <c:pt idx="343" c:formatCode="0.00">
                  <c:v>7.29913535529156</c:v>
                </c:pt>
                <c:pt idx="344" c:formatCode="0.00">
                  <c:v>7.30171717415219</c:v>
                </c:pt>
                <c:pt idx="345" c:formatCode="0.00">
                  <c:v>7.30427390899202</c:v>
                </c:pt>
                <c:pt idx="346" c:formatCode="0.00">
                  <c:v>7.30680580351836</c:v>
                </c:pt>
                <c:pt idx="347" c:formatCode="0.00">
                  <c:v>7.30931309907072</c:v>
                </c:pt>
                <c:pt idx="348" c:formatCode="0.00">
                  <c:v>7.31179603464387</c:v>
                </c:pt>
                <c:pt idx="349" c:formatCode="0.00">
                  <c:v>7.31425484691059</c:v>
                </c:pt>
                <c:pt idx="350" c:formatCode="0.00">
                  <c:v>7.3166897702442</c:v>
                </c:pt>
                <c:pt idx="351" c:formatCode="0.00">
                  <c:v>7.31910103674097</c:v>
                </c:pt>
                <c:pt idx="352" c:formatCode="0.00">
                  <c:v>7.3214888762422</c:v>
                </c:pt>
                <c:pt idx="353" c:formatCode="0.00">
                  <c:v>7.32385351635612</c:v>
                </c:pt>
                <c:pt idx="354" c:formatCode="0.00">
                  <c:v>7.32619518247961</c:v>
                </c:pt>
                <c:pt idx="355" c:formatCode="0.00">
                  <c:v>7.32851409781968</c:v>
                </c:pt>
                <c:pt idx="356" c:formatCode="0.00">
                  <c:v>7.33081048341473</c:v>
                </c:pt>
                <c:pt idx="357" c:formatCode="0.00">
                  <c:v>7.33308455815563</c:v>
                </c:pt>
                <c:pt idx="358" c:formatCode="0.00">
                  <c:v>7.33533653880661</c:v>
                </c:pt>
                <c:pt idx="359" c:formatCode="0.00">
                  <c:v>7.33756664002587</c:v>
                </c:pt>
                <c:pt idx="360" c:formatCode="0.00">
                  <c:v>7.33977507438607</c:v>
                </c:pt>
                <c:pt idx="361" c:formatCode="0.00">
                  <c:v>7.3419620523946</c:v>
                </c:pt>
                <c:pt idx="362" c:formatCode="0.00">
                  <c:v>7.34412778251363</c:v>
                </c:pt>
                <c:pt idx="363" c:formatCode="0.00">
                  <c:v>7.34627247118</c:v>
                </c:pt>
                <c:pt idx="364" c:formatCode="0.00">
                  <c:v>7.34839632282488</c:v>
                </c:pt>
                <c:pt idx="365" c:formatCode="0.00">
                  <c:v>7.35049953989324</c:v>
                </c:pt>
                <c:pt idx="366" c:formatCode="0.00">
                  <c:v>7.35258232286318</c:v>
                </c:pt>
                <c:pt idx="367" c:formatCode="0.00">
                  <c:v>7.35464487026505</c:v>
                </c:pt>
                <c:pt idx="368" c:formatCode="0.00">
                  <c:v>7.35668737870031</c:v>
                </c:pt>
                <c:pt idx="369" c:formatCode="0.00">
                  <c:v>7.35871004286034</c:v>
                </c:pt>
                <c:pt idx="370" c:formatCode="0.00">
                  <c:v>7.36071305554496</c:v>
                </c:pt>
                <c:pt idx="371" c:formatCode="0.00">
                  <c:v>7.36269660768082</c:v>
                </c:pt>
                <c:pt idx="372" c:formatCode="0.00">
                  <c:v>7.36466088833958</c:v>
                </c:pt>
                <c:pt idx="373" c:formatCode="0.00">
                  <c:v>7.36660608475598</c:v>
                </c:pt>
                <c:pt idx="374" c:formatCode="0.00">
                  <c:v>7.36853238234562</c:v>
                </c:pt>
                <c:pt idx="375" c:formatCode="0.00">
                  <c:v>7.37043996472269</c:v>
                </c:pt>
                <c:pt idx="376" c:formatCode="0.00">
                  <c:v>7.37232901371745</c:v>
                </c:pt>
                <c:pt idx="377" c:formatCode="0.00">
                  <c:v>7.37419970939354</c:v>
                </c:pt>
                <c:pt idx="378" c:formatCode="0.00">
                  <c:v>7.3760522300652</c:v>
                </c:pt>
                <c:pt idx="379" c:formatCode="0.00">
                  <c:v>7.37788675231422</c:v>
                </c:pt>
                <c:pt idx="380" c:formatCode="0.00">
                  <c:v>7.37970345100677</c:v>
                </c:pt>
                <c:pt idx="381" c:formatCode="0.00">
                  <c:v>7.3815024993101</c:v>
                </c:pt>
                <c:pt idx="382" c:formatCode="0.00">
                  <c:v>7.38328406870902</c:v>
                </c:pt>
                <c:pt idx="383" c:formatCode="0.00">
                  <c:v>7.38504832902227</c:v>
                </c:pt>
                <c:pt idx="384" c:formatCode="0.00">
                  <c:v>7.38679544841869</c:v>
                </c:pt>
                <c:pt idx="385" c:formatCode="0.00">
                  <c:v>7.38852559343322</c:v>
                </c:pt>
                <c:pt idx="386" c:formatCode="0.00">
                  <c:v>7.39023892898286</c:v>
                </c:pt>
                <c:pt idx="387" c:formatCode="0.00">
                  <c:v>7.39193561838229</c:v>
                </c:pt>
                <c:pt idx="388" c:formatCode="0.00">
                  <c:v>7.3936158233595</c:v>
                </c:pt>
                <c:pt idx="389" c:formatCode="0.00">
                  <c:v>7.39527970407121</c:v>
                </c:pt>
                <c:pt idx="390" c:formatCode="0.00">
                  <c:v>7.39692741911807</c:v>
                </c:pt>
                <c:pt idx="391" c:formatCode="0.00">
                  <c:v>7.39855912555986</c:v>
                </c:pt>
                <c:pt idx="392" c:formatCode="0.00">
                  <c:v>7.40017497893042</c:v>
                </c:pt>
                <c:pt idx="393" c:formatCode="0.00">
                  <c:v>7.40177513325246</c:v>
                </c:pt>
                <c:pt idx="394" c:formatCode="0.00">
                  <c:v>7.40335974105228</c:v>
                </c:pt>
                <c:pt idx="395" c:formatCode="0.00">
                  <c:v>7.40492895337428</c:v>
                </c:pt>
                <c:pt idx="396" c:formatCode="0.00">
                  <c:v>7.40648291979537</c:v>
                </c:pt>
                <c:pt idx="397" c:formatCode="0.00">
                  <c:v>7.40802178843923</c:v>
                </c:pt>
                <c:pt idx="398" c:formatCode="0.00">
                  <c:v>7.4095457059904</c:v>
                </c:pt>
                <c:pt idx="399" c:formatCode="0.00">
                  <c:v>7.41105481770832</c:v>
                </c:pt>
                <c:pt idx="400" c:formatCode="0.00">
                  <c:v>7.41254926744112</c:v>
                </c:pt>
                <c:pt idx="401" c:formatCode="0.00">
                  <c:v>7.41402919763937</c:v>
                </c:pt>
                <c:pt idx="402" c:formatCode="0.00">
                  <c:v>7.41549474936961</c:v>
                </c:pt>
                <c:pt idx="403" c:formatCode="0.00">
                  <c:v>7.41694606232786</c:v>
                </c:pt>
                <c:pt idx="404" c:formatCode="0.00">
                  <c:v>7.41838327485289</c:v>
                </c:pt>
                <c:pt idx="405" c:formatCode="0.00">
                  <c:v>7.41980652393943</c:v>
                </c:pt>
                <c:pt idx="406" c:formatCode="0.00">
                  <c:v>7.4212159452512</c:v>
                </c:pt>
                <c:pt idx="407" c:formatCode="0.00">
                  <c:v>7.42261167313388</c:v>
                </c:pt>
                <c:pt idx="408" c:formatCode="0.00">
                  <c:v>7.42399384062789</c:v>
                </c:pt>
                <c:pt idx="409" c:formatCode="0.00">
                  <c:v>7.42536257948107</c:v>
                </c:pt>
                <c:pt idx="410" c:formatCode="0.00">
                  <c:v>7.42671802016126</c:v>
                </c:pt>
                <c:pt idx="411" c:formatCode="0.00">
                  <c:v>7.4280602918687</c:v>
                </c:pt>
                <c:pt idx="412" c:formatCode="0.00">
                  <c:v>7.42938952254838</c:v>
                </c:pt>
                <c:pt idx="413" c:formatCode="0.00">
                  <c:v>7.43070583890223</c:v>
                </c:pt>
                <c:pt idx="414" c:formatCode="0.00">
                  <c:v>7.43200936640117</c:v>
                </c:pt>
                <c:pt idx="415" c:formatCode="0.00">
                  <c:v>7.43330022929712</c:v>
                </c:pt>
                <c:pt idx="416" c:formatCode="0.00">
                  <c:v>7.43457855063478</c:v>
                </c:pt>
                <c:pt idx="417" c:formatCode="0.00">
                  <c:v>7.4358444522634</c:v>
                </c:pt>
                <c:pt idx="418" c:formatCode="0.00">
                  <c:v>7.43709805484841</c:v>
                </c:pt>
                <c:pt idx="419" c:formatCode="0.00">
                  <c:v>7.43833947788288</c:v>
                </c:pt>
                <c:pt idx="420" c:formatCode="0.00">
                  <c:v>7.43956883969892</c:v>
                </c:pt>
                <c:pt idx="421" c:formatCode="0.00">
                  <c:v>7.44078625747898</c:v>
                </c:pt>
                <c:pt idx="422" c:formatCode="0.00">
                  <c:v>7.44199184726701</c:v>
                </c:pt>
                <c:pt idx="423" c:formatCode="0.00">
                  <c:v>7.44318572397952</c:v>
                </c:pt>
                <c:pt idx="424" c:formatCode="0.00">
                  <c:v>7.44436800141651</c:v>
                </c:pt>
                <c:pt idx="425" c:formatCode="0.00">
                  <c:v>7.44553879227237</c:v>
                </c:pt>
                <c:pt idx="426" c:formatCode="0.00">
                  <c:v>7.44669820814657</c:v>
                </c:pt>
                <c:pt idx="427" c:formatCode="0.00">
                  <c:v>7.44784635955434</c:v>
                </c:pt>
                <c:pt idx="428" c:formatCode="0.00">
                  <c:v>7.44898335593716</c:v>
                </c:pt>
                <c:pt idx="429" c:formatCode="0.00">
                  <c:v>7.45010930567324</c:v>
                </c:pt>
                <c:pt idx="430" c:formatCode="0.00">
                  <c:v>7.45122431608781</c:v>
                </c:pt>
                <c:pt idx="431" c:formatCode="0.00">
                  <c:v>7.45232849346338</c:v>
                </c:pt>
                <c:pt idx="432" c:formatCode="0.00">
                  <c:v>7.45342194304983</c:v>
                </c:pt>
                <c:pt idx="433" c:formatCode="0.00">
                  <c:v>7.45450476907451</c:v>
                </c:pt>
                <c:pt idx="434" c:formatCode="0.00">
                  <c:v>7.4555770747521</c:v>
                </c:pt>
                <c:pt idx="435" c:formatCode="0.00">
                  <c:v>7.45663896229451</c:v>
                </c:pt>
                <c:pt idx="436" c:formatCode="0.00">
                  <c:v>7.45769053292058</c:v>
                </c:pt>
                <c:pt idx="437" c:formatCode="0.00">
                  <c:v>7.45873188686574</c:v>
                </c:pt>
                <c:pt idx="438" c:formatCode="0.00">
                  <c:v>7.45976312339158</c:v>
                </c:pt>
                <c:pt idx="439" c:formatCode="0.00">
                  <c:v>7.46078434079531</c:v>
                </c:pt>
                <c:pt idx="440" c:formatCode="0.00">
                  <c:v>7.46179563641908</c:v>
                </c:pt>
                <c:pt idx="441" c:formatCode="0.00">
                  <c:v>7.46279710665935</c:v>
                </c:pt>
                <c:pt idx="442" c:formatCode="0.00">
                  <c:v>7.463788846976</c:v>
                </c:pt>
                <c:pt idx="443" c:formatCode="0.00">
                  <c:v>7.46477095190144</c:v>
                </c:pt>
                <c:pt idx="444" c:formatCode="0.00">
                  <c:v>7.46574351504967</c:v>
                </c:pt>
                <c:pt idx="445" c:formatCode="0.00">
                  <c:v>7.46670662912515</c:v>
                </c:pt>
                <c:pt idx="446" c:formatCode="0.00">
                  <c:v>7.46766038593167</c:v>
                </c:pt>
                <c:pt idx="447" c:formatCode="0.00">
                  <c:v>7.46860487638107</c:v>
                </c:pt>
                <c:pt idx="448" c:formatCode="0.00">
                  <c:v>7.46954019050194</c:v>
                </c:pt>
                <c:pt idx="449" c:formatCode="0.00">
                  <c:v>7.47046641744817</c:v>
                </c:pt>
                <c:pt idx="450" c:formatCode="0.00">
                  <c:v>7.47138364550749</c:v>
                </c:pt>
                <c:pt idx="451" c:formatCode="0.00">
                  <c:v>7.47229196210982</c:v>
                </c:pt>
                <c:pt idx="452" c:formatCode="0.00">
                  <c:v>7.47319145383567</c:v>
                </c:pt>
                <c:pt idx="453" c:formatCode="0.00">
                  <c:v>7.47408220642436</c:v>
                </c:pt>
                <c:pt idx="454" c:formatCode="0.00">
                  <c:v>7.47496430478218</c:v>
                </c:pt>
                <c:pt idx="455" c:formatCode="0.00">
                  <c:v>7.47583783299054</c:v>
                </c:pt>
                <c:pt idx="456" c:formatCode="0.00">
                  <c:v>7.47670287431389</c:v>
                </c:pt>
                <c:pt idx="457" c:formatCode="0.00">
                  <c:v>7.47755951120777</c:v>
                </c:pt>
                <c:pt idx="458" c:formatCode="0.00">
                  <c:v>7.47840782532658</c:v>
                </c:pt>
                <c:pt idx="459" c:formatCode="0.00">
                  <c:v>7.47924789753139</c:v>
                </c:pt>
                <c:pt idx="460" c:formatCode="0.00">
                  <c:v>7.48007980789767</c:v>
                </c:pt>
                <c:pt idx="461" c:formatCode="0.00">
                  <c:v>7.4809036357229</c:v>
                </c:pt>
                <c:pt idx="462" c:formatCode="0.00">
                  <c:v>7.48171945953413</c:v>
                </c:pt>
                <c:pt idx="463" c:formatCode="0.00">
                  <c:v>7.48252735709547</c:v>
                </c:pt>
                <c:pt idx="464" c:formatCode="0.00">
                  <c:v>7.48332740541552</c:v>
                </c:pt>
                <c:pt idx="465" c:formatCode="0.00">
                  <c:v>7.48411968075466</c:v>
                </c:pt>
                <c:pt idx="466" c:formatCode="0.00">
                  <c:v>7.48490425863238</c:v>
                </c:pt>
                <c:pt idx="467" c:formatCode="0.00">
                  <c:v>7.48568121383444</c:v>
                </c:pt>
                <c:pt idx="468" c:formatCode="0.00">
                  <c:v>7.48645062041999</c:v>
                </c:pt>
                <c:pt idx="469" c:formatCode="0.00">
                  <c:v>7.48721255172869</c:v>
                </c:pt>
                <c:pt idx="470" c:formatCode="0.00">
                  <c:v>7.48796708038761</c:v>
                </c:pt>
                <c:pt idx="471" c:formatCode="0.00">
                  <c:v>7.48871427831825</c:v>
                </c:pt>
                <c:pt idx="472" c:formatCode="0.00">
                  <c:v>7.48945421674329</c:v>
                </c:pt>
                <c:pt idx="473" c:formatCode="0.00">
                  <c:v>7.4901869661935</c:v>
                </c:pt>
                <c:pt idx="474" c:formatCode="0.00">
                  <c:v>7.49091259651435</c:v>
                </c:pt>
                <c:pt idx="475" c:formatCode="0.00">
                  <c:v>7.49163117687273</c:v>
                </c:pt>
                <c:pt idx="476" c:formatCode="0.00">
                  <c:v>7.49234277576354</c:v>
                </c:pt>
                <c:pt idx="477" c:formatCode="0.00">
                  <c:v>7.4930474610162</c:v>
                </c:pt>
                <c:pt idx="478" c:formatCode="0.00">
                  <c:v>7.49374529980112</c:v>
                </c:pt>
                <c:pt idx="479" c:formatCode="0.00">
                  <c:v>7.49443635863612</c:v>
                </c:pt>
                <c:pt idx="480" c:formatCode="0.00">
                  <c:v>7.49512070339274</c:v>
                </c:pt>
                <c:pt idx="481" c:formatCode="0.00">
                  <c:v>7.49579839930254</c:v>
                </c:pt>
                <c:pt idx="482" c:formatCode="0.00">
                  <c:v>7.49646951096333</c:v>
                </c:pt>
                <c:pt idx="483" c:formatCode="0.00">
                  <c:v>7.49713410234529</c:v>
                </c:pt>
                <c:pt idx="484" c:formatCode="0.00">
                  <c:v>7.4977922367971</c:v>
                </c:pt>
                <c:pt idx="485" c:formatCode="0.00">
                  <c:v>7.49844397705196</c:v>
                </c:pt>
                <c:pt idx="486" c:formatCode="0.00">
                  <c:v>7.49908938523359</c:v>
                </c:pt>
                <c:pt idx="487" c:formatCode="0.00">
                  <c:v>7.49972852286211</c:v>
                </c:pt>
                <c:pt idx="488" c:formatCode="0.00">
                  <c:v>7.50036145085998</c:v>
                </c:pt>
                <c:pt idx="489" c:formatCode="0.00">
                  <c:v>7.50098822955772</c:v>
                </c:pt>
                <c:pt idx="490" c:formatCode="0.00">
                  <c:v>7.5016089186997</c:v>
                </c:pt>
                <c:pt idx="491" c:formatCode="0.00">
                  <c:v>7.50222357744986</c:v>
                </c:pt>
                <c:pt idx="492" c:formatCode="0.00">
                  <c:v>7.50283226439731</c:v>
                </c:pt>
                <c:pt idx="493" c:formatCode="0.00">
                  <c:v>7.50343503756193</c:v>
                </c:pt>
                <c:pt idx="494" c:formatCode="0.00">
                  <c:v>7.5040319543999</c:v>
                </c:pt>
                <c:pt idx="495" c:formatCode="0.00">
                  <c:v>7.50462307180918</c:v>
                </c:pt>
                <c:pt idx="496" c:formatCode="0.00">
                  <c:v>7.50520844613493</c:v>
                </c:pt>
                <c:pt idx="497" c:formatCode="0.00">
                  <c:v>7.50578813317487</c:v>
                </c:pt>
                <c:pt idx="498" c:formatCode="0.00">
                  <c:v>7.50636218818462</c:v>
                </c:pt>
                <c:pt idx="499" c:formatCode="0.00">
                  <c:v>7.50693066588296</c:v>
                </c:pt>
                <c:pt idx="500" c:formatCode="0.00">
                  <c:v>7.50749362045702</c:v>
                </c:pt>
                <c:pt idx="501" c:formatCode="0.00">
                  <c:v>7.5080511055675</c:v>
                </c:pt>
                <c:pt idx="502" c:formatCode="0.00">
                  <c:v>7.50860317435374</c:v>
                </c:pt>
                <c:pt idx="503" c:formatCode="0.00">
                  <c:v>7.50914987943877</c:v>
                </c:pt>
                <c:pt idx="504" c:formatCode="0.00">
                  <c:v>7.50969127293439</c:v>
                </c:pt>
                <c:pt idx="505" c:formatCode="0.00">
                  <c:v>7.51022740644609</c:v>
                </c:pt>
                <c:pt idx="506" c:formatCode="0.00">
                  <c:v>7.51075833107797</c:v>
                </c:pt>
                <c:pt idx="507" c:formatCode="0.00">
                  <c:v>7.51128409743763</c:v>
                </c:pt>
                <c:pt idx="508" c:formatCode="0.00">
                  <c:v>7.51180475564098</c:v>
                </c:pt>
                <c:pt idx="509" c:formatCode="0.00">
                  <c:v>7.51232035531703</c:v>
                </c:pt>
                <c:pt idx="510" c:formatCode="0.00">
                  <c:v>7.5128309456126</c:v>
                </c:pt>
                <c:pt idx="511" c:formatCode="0.00">
                  <c:v>7.51333657519703</c:v>
                </c:pt>
                <c:pt idx="512" c:formatCode="0.00">
                  <c:v>7.51383729226679</c:v>
                </c:pt>
                <c:pt idx="513" c:formatCode="0.00">
                  <c:v>7.51433314455011</c:v>
                </c:pt>
                <c:pt idx="514" c:formatCode="0.00">
                  <c:v>7.5148241793115</c:v>
                </c:pt>
                <c:pt idx="515" c:formatCode="0.00">
                  <c:v>7.51531044335626</c:v>
                </c:pt>
                <c:pt idx="516" c:formatCode="0.00">
                  <c:v>7.51579198303496</c:v>
                </c:pt>
                <c:pt idx="517" c:formatCode="0.00">
                  <c:v>7.51626884424783</c:v>
                </c:pt>
                <c:pt idx="518" c:formatCode="0.00">
                  <c:v>7.51674107244916</c:v>
                </c:pt>
                <c:pt idx="519" c:formatCode="0.00">
                  <c:v>7.51720871265161</c:v>
                </c:pt>
                <c:pt idx="520" c:formatCode="0.00">
                  <c:v>7.51767180943054</c:v>
                </c:pt>
                <c:pt idx="521" c:formatCode="0.00">
                  <c:v>7.51813040692819</c:v>
                </c:pt>
                <c:pt idx="522" c:formatCode="0.00">
                  <c:v>7.51858454885798</c:v>
                </c:pt>
                <c:pt idx="523" c:formatCode="0.00">
                  <c:v>7.51903427850858</c:v>
                </c:pt>
                <c:pt idx="524" c:formatCode="0.00">
                  <c:v>7.51947963874811</c:v>
                </c:pt>
                <c:pt idx="525" c:formatCode="0.00">
                  <c:v>7.5199206720282</c:v>
                </c:pt>
                <c:pt idx="526" c:formatCode="0.00">
                  <c:v>7.52035742038802</c:v>
                </c:pt>
                <c:pt idx="527" c:formatCode="0.00">
                  <c:v>7.5207899254583</c:v>
                </c:pt>
                <c:pt idx="528" c:formatCode="0.00">
                  <c:v>7.52121822846533</c:v>
                </c:pt>
                <c:pt idx="529" c:formatCode="0.00">
                  <c:v>7.52164237023483</c:v>
                </c:pt>
                <c:pt idx="530" c:formatCode="0.00">
                  <c:v>7.52206239119588</c:v>
                </c:pt>
                <c:pt idx="531" c:formatCode="0.00">
                  <c:v>7.52247833138477</c:v>
                </c:pt>
                <c:pt idx="532" c:formatCode="0.00">
                  <c:v>7.52289023044882</c:v>
                </c:pt>
                <c:pt idx="533" c:formatCode="0.00">
                  <c:v>7.52329812765013</c:v>
                </c:pt>
                <c:pt idx="534" c:formatCode="0.00">
                  <c:v>7.52370206186936</c:v>
                </c:pt>
                <c:pt idx="535" c:formatCode="0.00">
                  <c:v>7.52410207160942</c:v>
                </c:pt>
                <c:pt idx="536" c:formatCode="0.00">
                  <c:v>7.52449819499912</c:v>
                </c:pt>
                <c:pt idx="537" c:formatCode="0.00">
                  <c:v>7.52489046979685</c:v>
                </c:pt>
                <c:pt idx="538" c:formatCode="0.00">
                  <c:v>7.52527893339414</c:v>
                </c:pt>
                <c:pt idx="539" c:formatCode="0.00">
                  <c:v>7.52566362281924</c:v>
                </c:pt>
                <c:pt idx="540" c:formatCode="0.00">
                  <c:v>7.52604457474063</c:v>
                </c:pt>
                <c:pt idx="541" c:formatCode="0.00">
                  <c:v>7.52642182547057</c:v>
                </c:pt>
                <c:pt idx="542" c:formatCode="0.00">
                  <c:v>7.52679541096848</c:v>
                </c:pt>
                <c:pt idx="543" c:formatCode="0.00">
                  <c:v>7.52716536684445</c:v>
                </c:pt>
                <c:pt idx="544" c:formatCode="0.00">
                  <c:v>7.52753172836257</c:v>
                </c:pt>
                <c:pt idx="545" c:formatCode="0.00">
                  <c:v>7.52789453044433</c:v>
                </c:pt>
                <c:pt idx="546" c:formatCode="0.00">
                  <c:v>7.52825380767192</c:v>
                </c:pt>
                <c:pt idx="547" c:formatCode="0.00">
                  <c:v>7.52860959429156</c:v>
                </c:pt>
                <c:pt idx="548" c:formatCode="0.00">
                  <c:v>7.52896192421673</c:v>
                </c:pt>
                <c:pt idx="549" c:formatCode="0.00">
                  <c:v>7.52931083103144</c:v>
                </c:pt>
                <c:pt idx="550" c:formatCode="0.00">
                  <c:v>7.52965634799338</c:v>
                </c:pt>
                <c:pt idx="551" c:formatCode="0.00">
                  <c:v>7.52999850803715</c:v>
                </c:pt>
                <c:pt idx="552" c:formatCode="0.00">
                  <c:v>7.53033734377735</c:v>
                </c:pt>
                <c:pt idx="553" c:formatCode="0.00">
                  <c:v>7.53067288751171</c:v>
                </c:pt>
                <c:pt idx="554" c:formatCode="0.00">
                  <c:v>7.53100517122418</c:v>
                </c:pt>
                <c:pt idx="555" c:formatCode="0.00">
                  <c:v>7.53133422658796</c:v>
                </c:pt>
                <c:pt idx="556" c:formatCode="0.00">
                  <c:v>7.53166008496851</c:v>
                </c:pt>
                <c:pt idx="557" c:formatCode="0.00">
                  <c:v>7.53198277742657</c:v>
                </c:pt>
                <c:pt idx="558" c:formatCode="0.00">
                  <c:v>7.5323023347211</c:v>
                </c:pt>
                <c:pt idx="559" c:formatCode="0.00">
                  <c:v>7.53261878731222</c:v>
                </c:pt>
                <c:pt idx="560" c:formatCode="0.00">
                  <c:v>7.53293216536411</c:v>
                </c:pt>
                <c:pt idx="561" c:formatCode="0.00">
                  <c:v>7.53324249874788</c:v>
                </c:pt>
                <c:pt idx="562" c:formatCode="0.00">
                  <c:v>7.53354981704443</c:v>
                </c:pt>
                <c:pt idx="563" c:formatCode="0.00">
                  <c:v>7.53385414954726</c:v>
                </c:pt>
                <c:pt idx="564" c:formatCode="0.00">
                  <c:v>7.53415552526526</c:v>
                </c:pt>
                <c:pt idx="565" c:formatCode="0.00">
                  <c:v>7.5344539729255</c:v>
                </c:pt>
                <c:pt idx="566" c:formatCode="0.00">
                  <c:v>7.53474952097591</c:v>
                </c:pt>
                <c:pt idx="567" c:formatCode="0.00">
                  <c:v>7.53504219758807</c:v>
                </c:pt>
                <c:pt idx="568" c:formatCode="0.00">
                  <c:v>7.53533203065984</c:v>
                </c:pt>
                <c:pt idx="569" c:formatCode="0.00">
                  <c:v>7.53561904781802</c:v>
                </c:pt>
                <c:pt idx="570" c:formatCode="0.00">
                  <c:v>7.53590327642102</c:v>
                </c:pt>
                <c:pt idx="571" c:formatCode="0.00">
                  <c:v>7.53618474356143</c:v>
                </c:pt>
                <c:pt idx="572" c:formatCode="0.00">
                  <c:v>7.53646347606864</c:v>
                </c:pt>
                <c:pt idx="573" c:formatCode="0.00">
                  <c:v>7.53673950051133</c:v>
                </c:pt>
                <c:pt idx="574" c:formatCode="0.00">
                  <c:v>7.53701284320011</c:v>
                </c:pt>
                <c:pt idx="575" c:formatCode="0.00">
                  <c:v>7.53728353018991</c:v>
                </c:pt>
                <c:pt idx="576" c:formatCode="0.00">
                  <c:v>7.53755158728256</c:v>
                </c:pt>
                <c:pt idx="577" c:formatCode="0.00">
                  <c:v>7.53781704002918</c:v>
                </c:pt>
                <c:pt idx="578" c:formatCode="0.00">
                  <c:v>7.53807991373267</c:v>
                </c:pt>
                <c:pt idx="579" c:formatCode="0.00">
                  <c:v>7.53834023345007</c:v>
                </c:pt>
                <c:pt idx="580" c:formatCode="0.00">
                  <c:v>7.53859802399499</c:v>
                </c:pt>
                <c:pt idx="581" c:formatCode="0.00">
                  <c:v>7.53885330993996</c:v>
                </c:pt>
                <c:pt idx="582" c:formatCode="0.00">
                  <c:v>7.53910611561877</c:v>
                </c:pt>
                <c:pt idx="583" c:formatCode="0.00">
                  <c:v>7.5393564651288</c:v>
                </c:pt>
                <c:pt idx="584" c:formatCode="0.00">
                  <c:v>7.53960438233328</c:v>
                </c:pt>
                <c:pt idx="585" c:formatCode="0.00">
                  <c:v>7.53984989086363</c:v>
                </c:pt>
                <c:pt idx="586" c:formatCode="0.00">
                  <c:v>7.54009301412165</c:v>
                </c:pt>
                <c:pt idx="587" c:formatCode="0.00">
                  <c:v>7.54033377528179</c:v>
                </c:pt>
                <c:pt idx="588" c:formatCode="0.00">
                  <c:v>7.54057219729334</c:v>
                </c:pt>
                <c:pt idx="589" c:formatCode="0.00">
                  <c:v>7.54080830288262</c:v>
                </c:pt>
                <c:pt idx="590" c:formatCode="0.00">
                  <c:v>7.54104211455516</c:v>
                </c:pt>
                <c:pt idx="591" c:formatCode="0.00">
                  <c:v>7.54127365459783</c:v>
                </c:pt>
                <c:pt idx="592" c:formatCode="0.00">
                  <c:v>7.54150294508095</c:v>
                </c:pt>
                <c:pt idx="593" c:formatCode="0.00">
                  <c:v>7.54173000786045</c:v>
                </c:pt>
                <c:pt idx="594" c:formatCode="0.00">
                  <c:v>7.54195486457988</c:v>
                </c:pt>
                <c:pt idx="595" c:formatCode="0.00">
                  <c:v>7.54217753667253</c:v>
                </c:pt>
                <c:pt idx="596" c:formatCode="0.00">
                  <c:v>7.54239804536345</c:v>
                </c:pt>
                <c:pt idx="597" c:formatCode="0.00">
                  <c:v>7.54261641167146</c:v>
                </c:pt>
                <c:pt idx="598" c:formatCode="0.00">
                  <c:v>7.54283265641119</c:v>
                </c:pt>
                <c:pt idx="599" c:formatCode="0.00">
                  <c:v>7.54304680019502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50907600"/>
        <c:axId val="620583610"/>
      </c:scatterChart>
      <c:valAx>
        <c:axId val="850907600"/>
        <c:scaling>
          <c:orientation val="minMax"/>
        </c:scaling>
        <c:delete val="0"/>
        <c:axPos val="b"/>
        <c:majorGridlines>
          <c:spPr>
            <a:ln w="6350" cap="flat" cmpd="sng" algn="ctr">
              <a:solidFill>
                <a:srgbClr val="B7B7B7"/>
              </a:solidFill>
              <a:prstDash val="solid"/>
              <a:round/>
            </a:ln>
          </c:spPr>
        </c:majorGridlines>
        <c:title>
          <c:tx>
            <c:rich>
              <a:bodyPr rot="0" spcFirstLastPara="0" vertOverflow="ellipsis" vert="horz" wrap="square" anchor="ctr" anchorCtr="1"/>
              <a:lstStyle/>
              <a:p>
                <a:pPr lvl="0">
                  <a:defRPr lang="zh-CN" sz="12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sz="1200" b="1" i="0">
                    <a:solidFill>
                      <a:srgbClr val="000000"/>
                    </a:solidFill>
                    <a:latin typeface="+mn-lt"/>
                  </a:rPr>
                  <a:t>Time (s)</a:t>
                </a:r>
                <a:endParaRPr sz="1200" b="1" i="0">
                  <a:solidFill>
                    <a:srgbClr val="000000"/>
                  </a:solidFill>
                  <a:latin typeface="+mn-lt"/>
                </a:endParaRPr>
              </a:p>
            </c:rich>
          </c:tx>
          <c:layout>
            <c:manualLayout>
              <c:xMode val="edge"/>
              <c:yMode val="edge"/>
              <c:x val="0.861123146914648"/>
              <c:y val="0.870899419743193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</c:spPr>
        <c:txPr>
          <a:bodyPr rot="-60000000" spcFirstLastPara="0" vertOverflow="ellipsis" vert="horz" wrap="square" anchor="ctr" anchorCtr="1"/>
          <a:lstStyle/>
          <a:p>
            <a:pPr>
              <a:defRPr lang="zh-CN" sz="12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  <c:crossAx val="620583610"/>
        <c:crosses val="autoZero"/>
        <c:crossBetween val="midCat"/>
      </c:valAx>
      <c:valAx>
        <c:axId val="620583610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rgbClr val="B7B7B7"/>
              </a:solidFill>
              <a:prstDash val="solid"/>
              <a:round/>
            </a:ln>
          </c:spPr>
        </c:majorGridlines>
        <c:title>
          <c:tx>
            <c:rich>
              <a:bodyPr rot="-5400000" spcFirstLastPara="0" vertOverflow="ellipsis" vert="horz" wrap="square" anchor="ctr" anchorCtr="1"/>
              <a:lstStyle/>
              <a:p>
                <a:pPr lvl="0">
                  <a:defRPr lang="zh-CN" sz="12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sz="1200" b="1" i="0">
                    <a:solidFill>
                      <a:srgbClr val="000000"/>
                    </a:solidFill>
                    <a:latin typeface="+mn-lt"/>
                  </a:rPr>
                  <a:t>Velocity (m/s)</a:t>
                </a:r>
                <a:endParaRPr sz="1200" b="1" i="0">
                  <a:solidFill>
                    <a:srgbClr val="000000"/>
                  </a:solidFill>
                  <a:latin typeface="+mn-lt"/>
                </a:endParaRPr>
              </a:p>
            </c:rich>
          </c:tx>
          <c:layout>
            <c:manualLayout>
              <c:xMode val="edge"/>
              <c:yMode val="edge"/>
              <c:x val="0.0580329727161797"/>
              <c:y val="0.0221448739299274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</c:spPr>
        <c:txPr>
          <a:bodyPr rot="-60000000" spcFirstLastPara="0" vertOverflow="ellipsis" vert="horz" wrap="square" anchor="ctr" anchorCtr="1"/>
          <a:lstStyle/>
          <a:p>
            <a:pPr>
              <a:defRPr lang="zh-CN" sz="12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  <c:crossAx val="850907600"/>
        <c:crosses val="autoZero"/>
        <c:crossBetween val="midCat"/>
      </c:valAx>
    </c:plotArea>
    <c:plotVisOnly val="1"/>
    <c:dispBlanksAs val="gap"/>
    <c:showDLblsOverMax val="0"/>
    <c:extLst>
      <c:ext uri="{0b15fc19-7d7d-44ad-8c2d-2c3a37ce22c3}">
        <chartProps xmlns="https://web.wps.cn/et/2018/main" chartId="{737694a9-031e-4a5e-adfe-b5a7e4093b81}"/>
      </c:ext>
    </c:extLst>
  </c:chart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lvl="0">
              <a:defRPr lang="zh-CN" sz="14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r>
              <a:rPr sz="1400" b="1" i="0">
                <a:solidFill>
                  <a:srgbClr val="FF0000"/>
                </a:solidFill>
                <a:latin typeface="+mn-lt"/>
              </a:rPr>
              <a:t>HZT Force (t)</a:t>
            </a:r>
            <a:endParaRPr sz="1400" b="1" i="0">
              <a:solidFill>
                <a:srgbClr val="FF0000"/>
              </a:solidFill>
              <a:latin typeface="+mn-lt"/>
            </a:endParaRPr>
          </a:p>
        </c:rich>
      </c:tx>
      <c:layout/>
      <c:overlay val="0"/>
    </c:title>
    <c:autoTitleDeleted val="0"/>
    <c:plotArea>
      <c:layout>
        <c:manualLayout>
          <c:xMode val="edge"/>
          <c:yMode val="edge"/>
          <c:x val="0.077294501506393"/>
          <c:y val="0.0144108710710982"/>
          <c:w val="0.892744425954186"/>
          <c:h val="0.929714904193686"/>
        </c:manualLayout>
      </c:layout>
      <c:scatterChart>
        <c:scatterStyle val="marker"/>
        <c:varyColors val="0"/>
        <c:ser>
          <c:idx val="0"/>
          <c:order val="0"/>
          <c:spPr>
            <a:ln w="19050" cap="rnd" cmpd="sng" algn="ctr">
              <a:noFill/>
              <a:prstDash val="solid"/>
              <a:round/>
            </a:ln>
          </c:spPr>
          <c:marker>
            <c:symbol val="circle"/>
            <c:size val="7"/>
            <c:spPr>
              <a:solidFill>
                <a:schemeClr val="accent1"/>
              </a:solidFill>
              <a:ln w="6350" cap="flat" cmpd="sng" algn="ctr">
                <a:solidFill>
                  <a:schemeClr val="accent1"/>
                </a:solidFill>
                <a:prstDash val="solid"/>
                <a:round/>
              </a:ln>
            </c:spPr>
          </c:marker>
          <c:dLbls>
            <c:delete val="1"/>
          </c:dLbls>
          <c:xVal>
            <c:numRef>
              <c:f>'FROM SPLIT TIMES'!$F$3:$F$602</c:f>
              <c:numCache>
                <c:formatCode>General</c:formatCode>
                <c:ptCount val="600"/>
                <c:pt idx="0">
                  <c:v>0.01</c:v>
                </c:pt>
                <c:pt idx="1">
                  <c:v>0.02</c:v>
                </c:pt>
                <c:pt idx="2">
                  <c:v>0.03</c:v>
                </c:pt>
                <c:pt idx="3">
                  <c:v>0.04</c:v>
                </c:pt>
                <c:pt idx="4">
                  <c:v>0.05</c:v>
                </c:pt>
                <c:pt idx="5">
                  <c:v>0.06</c:v>
                </c:pt>
                <c:pt idx="6">
                  <c:v>0.07</c:v>
                </c:pt>
                <c:pt idx="7">
                  <c:v>0.08</c:v>
                </c:pt>
                <c:pt idx="8">
                  <c:v>0.09</c:v>
                </c:pt>
                <c:pt idx="9">
                  <c:v>0.1</c:v>
                </c:pt>
                <c:pt idx="10">
                  <c:v>0.11</c:v>
                </c:pt>
                <c:pt idx="11">
                  <c:v>0.12</c:v>
                </c:pt>
                <c:pt idx="12">
                  <c:v>0.13</c:v>
                </c:pt>
                <c:pt idx="13">
                  <c:v>0.14</c:v>
                </c:pt>
                <c:pt idx="14">
                  <c:v>0.15</c:v>
                </c:pt>
                <c:pt idx="15">
                  <c:v>0.16</c:v>
                </c:pt>
                <c:pt idx="16">
                  <c:v>0.17</c:v>
                </c:pt>
                <c:pt idx="17">
                  <c:v>0.18</c:v>
                </c:pt>
                <c:pt idx="18">
                  <c:v>0.19</c:v>
                </c:pt>
                <c:pt idx="19">
                  <c:v>0.2</c:v>
                </c:pt>
                <c:pt idx="20">
                  <c:v>0.21</c:v>
                </c:pt>
                <c:pt idx="21">
                  <c:v>0.22</c:v>
                </c:pt>
                <c:pt idx="22">
                  <c:v>0.23</c:v>
                </c:pt>
                <c:pt idx="23">
                  <c:v>0.24</c:v>
                </c:pt>
                <c:pt idx="24">
                  <c:v>0.25</c:v>
                </c:pt>
                <c:pt idx="25">
                  <c:v>0.26</c:v>
                </c:pt>
                <c:pt idx="26">
                  <c:v>0.27</c:v>
                </c:pt>
                <c:pt idx="27">
                  <c:v>0.28</c:v>
                </c:pt>
                <c:pt idx="28">
                  <c:v>0.29</c:v>
                </c:pt>
                <c:pt idx="29">
                  <c:v>0.3</c:v>
                </c:pt>
                <c:pt idx="30">
                  <c:v>0.31</c:v>
                </c:pt>
                <c:pt idx="31">
                  <c:v>0.32</c:v>
                </c:pt>
                <c:pt idx="32">
                  <c:v>0.33</c:v>
                </c:pt>
                <c:pt idx="33">
                  <c:v>0.34</c:v>
                </c:pt>
                <c:pt idx="34">
                  <c:v>0.35</c:v>
                </c:pt>
                <c:pt idx="35">
                  <c:v>0.36</c:v>
                </c:pt>
                <c:pt idx="36">
                  <c:v>0.37</c:v>
                </c:pt>
                <c:pt idx="37">
                  <c:v>0.38</c:v>
                </c:pt>
                <c:pt idx="38">
                  <c:v>0.39</c:v>
                </c:pt>
                <c:pt idx="39">
                  <c:v>0.4</c:v>
                </c:pt>
                <c:pt idx="40">
                  <c:v>0.41</c:v>
                </c:pt>
                <c:pt idx="41">
                  <c:v>0.42</c:v>
                </c:pt>
                <c:pt idx="42">
                  <c:v>0.43</c:v>
                </c:pt>
                <c:pt idx="43">
                  <c:v>0.44</c:v>
                </c:pt>
                <c:pt idx="44">
                  <c:v>0.45</c:v>
                </c:pt>
                <c:pt idx="45">
                  <c:v>0.46</c:v>
                </c:pt>
                <c:pt idx="46">
                  <c:v>0.47</c:v>
                </c:pt>
                <c:pt idx="47">
                  <c:v>0.48</c:v>
                </c:pt>
                <c:pt idx="48">
                  <c:v>0.49</c:v>
                </c:pt>
                <c:pt idx="49">
                  <c:v>0.5</c:v>
                </c:pt>
                <c:pt idx="50">
                  <c:v>0.51</c:v>
                </c:pt>
                <c:pt idx="51">
                  <c:v>0.52</c:v>
                </c:pt>
                <c:pt idx="52">
                  <c:v>0.53</c:v>
                </c:pt>
                <c:pt idx="53">
                  <c:v>0.54</c:v>
                </c:pt>
                <c:pt idx="54">
                  <c:v>0.55</c:v>
                </c:pt>
                <c:pt idx="55">
                  <c:v>0.56</c:v>
                </c:pt>
                <c:pt idx="56">
                  <c:v>0.57</c:v>
                </c:pt>
                <c:pt idx="57">
                  <c:v>0.58</c:v>
                </c:pt>
                <c:pt idx="58">
                  <c:v>0.59</c:v>
                </c:pt>
                <c:pt idx="59">
                  <c:v>0.6</c:v>
                </c:pt>
                <c:pt idx="60">
                  <c:v>0.61</c:v>
                </c:pt>
                <c:pt idx="61">
                  <c:v>0.62</c:v>
                </c:pt>
                <c:pt idx="62">
                  <c:v>0.63</c:v>
                </c:pt>
                <c:pt idx="63">
                  <c:v>0.64</c:v>
                </c:pt>
                <c:pt idx="64">
                  <c:v>0.65</c:v>
                </c:pt>
                <c:pt idx="65">
                  <c:v>0.66</c:v>
                </c:pt>
                <c:pt idx="66">
                  <c:v>0.67</c:v>
                </c:pt>
                <c:pt idx="67">
                  <c:v>0.68</c:v>
                </c:pt>
                <c:pt idx="68">
                  <c:v>0.69</c:v>
                </c:pt>
                <c:pt idx="69">
                  <c:v>0.7</c:v>
                </c:pt>
                <c:pt idx="70">
                  <c:v>0.71</c:v>
                </c:pt>
                <c:pt idx="71">
                  <c:v>0.72</c:v>
                </c:pt>
                <c:pt idx="72">
                  <c:v>0.73</c:v>
                </c:pt>
                <c:pt idx="73">
                  <c:v>0.74</c:v>
                </c:pt>
                <c:pt idx="74">
                  <c:v>0.75</c:v>
                </c:pt>
                <c:pt idx="75">
                  <c:v>0.76</c:v>
                </c:pt>
                <c:pt idx="76">
                  <c:v>0.77</c:v>
                </c:pt>
                <c:pt idx="77">
                  <c:v>0.78</c:v>
                </c:pt>
                <c:pt idx="78">
                  <c:v>0.79</c:v>
                </c:pt>
                <c:pt idx="79">
                  <c:v>0.8</c:v>
                </c:pt>
                <c:pt idx="80">
                  <c:v>0.81</c:v>
                </c:pt>
                <c:pt idx="81">
                  <c:v>0.82</c:v>
                </c:pt>
                <c:pt idx="82">
                  <c:v>0.83</c:v>
                </c:pt>
                <c:pt idx="83">
                  <c:v>0.84</c:v>
                </c:pt>
                <c:pt idx="84">
                  <c:v>0.85</c:v>
                </c:pt>
                <c:pt idx="85">
                  <c:v>0.86</c:v>
                </c:pt>
                <c:pt idx="86">
                  <c:v>0.87</c:v>
                </c:pt>
                <c:pt idx="87">
                  <c:v>0.88</c:v>
                </c:pt>
                <c:pt idx="88">
                  <c:v>0.89</c:v>
                </c:pt>
                <c:pt idx="89">
                  <c:v>0.9</c:v>
                </c:pt>
                <c:pt idx="90">
                  <c:v>0.91</c:v>
                </c:pt>
                <c:pt idx="91">
                  <c:v>0.92</c:v>
                </c:pt>
                <c:pt idx="92">
                  <c:v>0.93</c:v>
                </c:pt>
                <c:pt idx="93">
                  <c:v>0.94</c:v>
                </c:pt>
                <c:pt idx="94">
                  <c:v>0.95</c:v>
                </c:pt>
                <c:pt idx="95">
                  <c:v>0.96</c:v>
                </c:pt>
                <c:pt idx="96">
                  <c:v>0.97</c:v>
                </c:pt>
                <c:pt idx="97">
                  <c:v>0.98</c:v>
                </c:pt>
                <c:pt idx="98">
                  <c:v>0.99</c:v>
                </c:pt>
                <c:pt idx="99">
                  <c:v>1</c:v>
                </c:pt>
                <c:pt idx="100">
                  <c:v>1.01</c:v>
                </c:pt>
                <c:pt idx="101">
                  <c:v>1.02</c:v>
                </c:pt>
                <c:pt idx="102">
                  <c:v>1.03</c:v>
                </c:pt>
                <c:pt idx="103">
                  <c:v>1.04</c:v>
                </c:pt>
                <c:pt idx="104">
                  <c:v>1.05</c:v>
                </c:pt>
                <c:pt idx="105">
                  <c:v>1.06</c:v>
                </c:pt>
                <c:pt idx="106">
                  <c:v>1.07</c:v>
                </c:pt>
                <c:pt idx="107">
                  <c:v>1.08</c:v>
                </c:pt>
                <c:pt idx="108">
                  <c:v>1.09</c:v>
                </c:pt>
                <c:pt idx="109">
                  <c:v>1.1</c:v>
                </c:pt>
                <c:pt idx="110">
                  <c:v>1.11</c:v>
                </c:pt>
                <c:pt idx="111">
                  <c:v>1.12</c:v>
                </c:pt>
                <c:pt idx="112">
                  <c:v>1.13</c:v>
                </c:pt>
                <c:pt idx="113">
                  <c:v>1.14</c:v>
                </c:pt>
                <c:pt idx="114">
                  <c:v>1.15</c:v>
                </c:pt>
                <c:pt idx="115">
                  <c:v>1.16</c:v>
                </c:pt>
                <c:pt idx="116">
                  <c:v>1.17</c:v>
                </c:pt>
                <c:pt idx="117">
                  <c:v>1.18</c:v>
                </c:pt>
                <c:pt idx="118">
                  <c:v>1.19</c:v>
                </c:pt>
                <c:pt idx="119">
                  <c:v>1.2</c:v>
                </c:pt>
                <c:pt idx="120">
                  <c:v>1.21</c:v>
                </c:pt>
                <c:pt idx="121">
                  <c:v>1.22</c:v>
                </c:pt>
                <c:pt idx="122">
                  <c:v>1.23</c:v>
                </c:pt>
                <c:pt idx="123">
                  <c:v>1.24</c:v>
                </c:pt>
                <c:pt idx="124">
                  <c:v>1.25</c:v>
                </c:pt>
                <c:pt idx="125">
                  <c:v>1.26</c:v>
                </c:pt>
                <c:pt idx="126">
                  <c:v>1.27</c:v>
                </c:pt>
                <c:pt idx="127">
                  <c:v>1.28</c:v>
                </c:pt>
                <c:pt idx="128">
                  <c:v>1.29</c:v>
                </c:pt>
                <c:pt idx="129">
                  <c:v>1.3</c:v>
                </c:pt>
                <c:pt idx="130">
                  <c:v>1.31</c:v>
                </c:pt>
                <c:pt idx="131">
                  <c:v>1.32</c:v>
                </c:pt>
                <c:pt idx="132">
                  <c:v>1.33</c:v>
                </c:pt>
                <c:pt idx="133">
                  <c:v>1.34</c:v>
                </c:pt>
                <c:pt idx="134">
                  <c:v>1.35</c:v>
                </c:pt>
                <c:pt idx="135">
                  <c:v>1.36</c:v>
                </c:pt>
                <c:pt idx="136">
                  <c:v>1.37</c:v>
                </c:pt>
                <c:pt idx="137">
                  <c:v>1.38</c:v>
                </c:pt>
                <c:pt idx="138">
                  <c:v>1.39</c:v>
                </c:pt>
                <c:pt idx="139">
                  <c:v>1.4</c:v>
                </c:pt>
                <c:pt idx="140">
                  <c:v>1.41</c:v>
                </c:pt>
                <c:pt idx="141">
                  <c:v>1.42</c:v>
                </c:pt>
                <c:pt idx="142">
                  <c:v>1.43</c:v>
                </c:pt>
                <c:pt idx="143">
                  <c:v>1.44</c:v>
                </c:pt>
                <c:pt idx="144">
                  <c:v>1.45</c:v>
                </c:pt>
                <c:pt idx="145">
                  <c:v>1.46</c:v>
                </c:pt>
                <c:pt idx="146">
                  <c:v>1.47</c:v>
                </c:pt>
                <c:pt idx="147">
                  <c:v>1.48</c:v>
                </c:pt>
                <c:pt idx="148">
                  <c:v>1.49</c:v>
                </c:pt>
                <c:pt idx="149">
                  <c:v>1.5</c:v>
                </c:pt>
                <c:pt idx="150">
                  <c:v>1.51</c:v>
                </c:pt>
                <c:pt idx="151">
                  <c:v>1.52</c:v>
                </c:pt>
                <c:pt idx="152">
                  <c:v>1.53</c:v>
                </c:pt>
                <c:pt idx="153">
                  <c:v>1.54</c:v>
                </c:pt>
                <c:pt idx="154">
                  <c:v>1.55</c:v>
                </c:pt>
                <c:pt idx="155">
                  <c:v>1.56</c:v>
                </c:pt>
                <c:pt idx="156">
                  <c:v>1.57</c:v>
                </c:pt>
                <c:pt idx="157">
                  <c:v>1.58</c:v>
                </c:pt>
                <c:pt idx="158">
                  <c:v>1.59</c:v>
                </c:pt>
                <c:pt idx="159">
                  <c:v>1.6</c:v>
                </c:pt>
                <c:pt idx="160">
                  <c:v>1.61</c:v>
                </c:pt>
                <c:pt idx="161">
                  <c:v>1.62</c:v>
                </c:pt>
                <c:pt idx="162">
                  <c:v>1.63</c:v>
                </c:pt>
                <c:pt idx="163">
                  <c:v>1.64</c:v>
                </c:pt>
                <c:pt idx="164">
                  <c:v>1.65</c:v>
                </c:pt>
                <c:pt idx="165">
                  <c:v>1.66</c:v>
                </c:pt>
                <c:pt idx="166">
                  <c:v>1.67</c:v>
                </c:pt>
                <c:pt idx="167">
                  <c:v>1.68</c:v>
                </c:pt>
                <c:pt idx="168">
                  <c:v>1.69</c:v>
                </c:pt>
                <c:pt idx="169">
                  <c:v>1.7</c:v>
                </c:pt>
                <c:pt idx="170">
                  <c:v>1.71</c:v>
                </c:pt>
                <c:pt idx="171">
                  <c:v>1.72</c:v>
                </c:pt>
                <c:pt idx="172">
                  <c:v>1.73</c:v>
                </c:pt>
                <c:pt idx="173">
                  <c:v>1.74</c:v>
                </c:pt>
                <c:pt idx="174">
                  <c:v>1.75</c:v>
                </c:pt>
                <c:pt idx="175">
                  <c:v>1.76</c:v>
                </c:pt>
                <c:pt idx="176">
                  <c:v>1.77</c:v>
                </c:pt>
                <c:pt idx="177">
                  <c:v>1.78</c:v>
                </c:pt>
                <c:pt idx="178">
                  <c:v>1.79</c:v>
                </c:pt>
                <c:pt idx="179">
                  <c:v>1.8</c:v>
                </c:pt>
                <c:pt idx="180">
                  <c:v>1.81</c:v>
                </c:pt>
                <c:pt idx="181">
                  <c:v>1.82</c:v>
                </c:pt>
                <c:pt idx="182">
                  <c:v>1.83</c:v>
                </c:pt>
                <c:pt idx="183">
                  <c:v>1.84</c:v>
                </c:pt>
                <c:pt idx="184">
                  <c:v>1.85</c:v>
                </c:pt>
                <c:pt idx="185">
                  <c:v>1.86</c:v>
                </c:pt>
                <c:pt idx="186">
                  <c:v>1.87</c:v>
                </c:pt>
                <c:pt idx="187">
                  <c:v>1.88</c:v>
                </c:pt>
                <c:pt idx="188">
                  <c:v>1.89</c:v>
                </c:pt>
                <c:pt idx="189">
                  <c:v>1.9</c:v>
                </c:pt>
                <c:pt idx="190">
                  <c:v>1.91</c:v>
                </c:pt>
                <c:pt idx="191">
                  <c:v>1.92</c:v>
                </c:pt>
                <c:pt idx="192">
                  <c:v>1.93</c:v>
                </c:pt>
                <c:pt idx="193">
                  <c:v>1.94</c:v>
                </c:pt>
                <c:pt idx="194">
                  <c:v>1.95</c:v>
                </c:pt>
                <c:pt idx="195">
                  <c:v>1.96</c:v>
                </c:pt>
                <c:pt idx="196">
                  <c:v>1.97</c:v>
                </c:pt>
                <c:pt idx="197">
                  <c:v>1.98</c:v>
                </c:pt>
                <c:pt idx="198">
                  <c:v>1.99</c:v>
                </c:pt>
                <c:pt idx="199">
                  <c:v>2</c:v>
                </c:pt>
                <c:pt idx="200">
                  <c:v>2.01</c:v>
                </c:pt>
                <c:pt idx="201">
                  <c:v>2.02</c:v>
                </c:pt>
                <c:pt idx="202">
                  <c:v>2.03</c:v>
                </c:pt>
                <c:pt idx="203">
                  <c:v>2.04</c:v>
                </c:pt>
                <c:pt idx="204">
                  <c:v>2.05</c:v>
                </c:pt>
                <c:pt idx="205">
                  <c:v>2.06</c:v>
                </c:pt>
                <c:pt idx="206">
                  <c:v>2.07</c:v>
                </c:pt>
                <c:pt idx="207">
                  <c:v>2.08</c:v>
                </c:pt>
                <c:pt idx="208">
                  <c:v>2.09</c:v>
                </c:pt>
                <c:pt idx="209">
                  <c:v>2.1</c:v>
                </c:pt>
                <c:pt idx="210">
                  <c:v>2.11</c:v>
                </c:pt>
                <c:pt idx="211">
                  <c:v>2.12</c:v>
                </c:pt>
                <c:pt idx="212">
                  <c:v>2.13</c:v>
                </c:pt>
                <c:pt idx="213">
                  <c:v>2.14</c:v>
                </c:pt>
                <c:pt idx="214">
                  <c:v>2.15</c:v>
                </c:pt>
                <c:pt idx="215">
                  <c:v>2.16</c:v>
                </c:pt>
                <c:pt idx="216">
                  <c:v>2.17</c:v>
                </c:pt>
                <c:pt idx="217">
                  <c:v>2.18</c:v>
                </c:pt>
                <c:pt idx="218">
                  <c:v>2.19</c:v>
                </c:pt>
                <c:pt idx="219">
                  <c:v>2.2</c:v>
                </c:pt>
                <c:pt idx="220">
                  <c:v>2.21</c:v>
                </c:pt>
                <c:pt idx="221">
                  <c:v>2.22</c:v>
                </c:pt>
                <c:pt idx="222">
                  <c:v>2.23</c:v>
                </c:pt>
                <c:pt idx="223">
                  <c:v>2.24</c:v>
                </c:pt>
                <c:pt idx="224">
                  <c:v>2.25</c:v>
                </c:pt>
                <c:pt idx="225">
                  <c:v>2.26</c:v>
                </c:pt>
                <c:pt idx="226">
                  <c:v>2.27</c:v>
                </c:pt>
                <c:pt idx="227">
                  <c:v>2.28</c:v>
                </c:pt>
                <c:pt idx="228">
                  <c:v>2.29</c:v>
                </c:pt>
                <c:pt idx="229">
                  <c:v>2.3</c:v>
                </c:pt>
                <c:pt idx="230">
                  <c:v>2.31</c:v>
                </c:pt>
                <c:pt idx="231">
                  <c:v>2.32</c:v>
                </c:pt>
                <c:pt idx="232">
                  <c:v>2.33</c:v>
                </c:pt>
                <c:pt idx="233">
                  <c:v>2.34</c:v>
                </c:pt>
                <c:pt idx="234">
                  <c:v>2.35</c:v>
                </c:pt>
                <c:pt idx="235">
                  <c:v>2.36</c:v>
                </c:pt>
                <c:pt idx="236">
                  <c:v>2.37</c:v>
                </c:pt>
                <c:pt idx="237">
                  <c:v>2.38</c:v>
                </c:pt>
                <c:pt idx="238">
                  <c:v>2.39</c:v>
                </c:pt>
                <c:pt idx="239">
                  <c:v>2.4</c:v>
                </c:pt>
                <c:pt idx="240">
                  <c:v>2.41</c:v>
                </c:pt>
                <c:pt idx="241">
                  <c:v>2.42</c:v>
                </c:pt>
                <c:pt idx="242">
                  <c:v>2.43</c:v>
                </c:pt>
                <c:pt idx="243">
                  <c:v>2.44</c:v>
                </c:pt>
                <c:pt idx="244">
                  <c:v>2.45</c:v>
                </c:pt>
                <c:pt idx="245">
                  <c:v>2.46</c:v>
                </c:pt>
                <c:pt idx="246">
                  <c:v>2.47</c:v>
                </c:pt>
                <c:pt idx="247">
                  <c:v>2.48</c:v>
                </c:pt>
                <c:pt idx="248">
                  <c:v>2.49</c:v>
                </c:pt>
                <c:pt idx="249">
                  <c:v>2.5</c:v>
                </c:pt>
                <c:pt idx="250">
                  <c:v>2.51</c:v>
                </c:pt>
                <c:pt idx="251">
                  <c:v>2.52</c:v>
                </c:pt>
                <c:pt idx="252">
                  <c:v>2.53</c:v>
                </c:pt>
                <c:pt idx="253">
                  <c:v>2.54</c:v>
                </c:pt>
                <c:pt idx="254">
                  <c:v>2.55</c:v>
                </c:pt>
                <c:pt idx="255">
                  <c:v>2.56</c:v>
                </c:pt>
                <c:pt idx="256">
                  <c:v>2.57</c:v>
                </c:pt>
                <c:pt idx="257">
                  <c:v>2.58</c:v>
                </c:pt>
                <c:pt idx="258">
                  <c:v>2.59</c:v>
                </c:pt>
                <c:pt idx="259">
                  <c:v>2.6</c:v>
                </c:pt>
                <c:pt idx="260">
                  <c:v>2.61</c:v>
                </c:pt>
                <c:pt idx="261">
                  <c:v>2.62</c:v>
                </c:pt>
                <c:pt idx="262">
                  <c:v>2.63</c:v>
                </c:pt>
                <c:pt idx="263">
                  <c:v>2.64</c:v>
                </c:pt>
                <c:pt idx="264">
                  <c:v>2.65</c:v>
                </c:pt>
                <c:pt idx="265">
                  <c:v>2.66</c:v>
                </c:pt>
                <c:pt idx="266">
                  <c:v>2.67</c:v>
                </c:pt>
                <c:pt idx="267">
                  <c:v>2.68</c:v>
                </c:pt>
                <c:pt idx="268">
                  <c:v>2.69</c:v>
                </c:pt>
                <c:pt idx="269">
                  <c:v>2.7</c:v>
                </c:pt>
                <c:pt idx="270">
                  <c:v>2.71</c:v>
                </c:pt>
                <c:pt idx="271">
                  <c:v>2.72</c:v>
                </c:pt>
                <c:pt idx="272">
                  <c:v>2.73</c:v>
                </c:pt>
                <c:pt idx="273">
                  <c:v>2.74</c:v>
                </c:pt>
                <c:pt idx="274">
                  <c:v>2.75</c:v>
                </c:pt>
                <c:pt idx="275">
                  <c:v>2.76</c:v>
                </c:pt>
                <c:pt idx="276">
                  <c:v>2.77</c:v>
                </c:pt>
                <c:pt idx="277">
                  <c:v>2.78</c:v>
                </c:pt>
                <c:pt idx="278">
                  <c:v>2.79</c:v>
                </c:pt>
                <c:pt idx="279">
                  <c:v>2.8</c:v>
                </c:pt>
                <c:pt idx="280">
                  <c:v>2.81</c:v>
                </c:pt>
                <c:pt idx="281">
                  <c:v>2.82</c:v>
                </c:pt>
                <c:pt idx="282">
                  <c:v>2.83</c:v>
                </c:pt>
                <c:pt idx="283">
                  <c:v>2.84</c:v>
                </c:pt>
                <c:pt idx="284">
                  <c:v>2.85</c:v>
                </c:pt>
                <c:pt idx="285">
                  <c:v>2.86</c:v>
                </c:pt>
                <c:pt idx="286">
                  <c:v>2.87</c:v>
                </c:pt>
                <c:pt idx="287">
                  <c:v>2.88</c:v>
                </c:pt>
                <c:pt idx="288">
                  <c:v>2.89</c:v>
                </c:pt>
                <c:pt idx="289">
                  <c:v>2.9</c:v>
                </c:pt>
                <c:pt idx="290">
                  <c:v>2.91</c:v>
                </c:pt>
                <c:pt idx="291">
                  <c:v>2.92</c:v>
                </c:pt>
                <c:pt idx="292">
                  <c:v>2.93</c:v>
                </c:pt>
                <c:pt idx="293">
                  <c:v>2.94</c:v>
                </c:pt>
                <c:pt idx="294">
                  <c:v>2.95</c:v>
                </c:pt>
                <c:pt idx="295">
                  <c:v>2.96</c:v>
                </c:pt>
                <c:pt idx="296">
                  <c:v>2.97</c:v>
                </c:pt>
                <c:pt idx="297">
                  <c:v>2.98</c:v>
                </c:pt>
                <c:pt idx="298">
                  <c:v>2.99</c:v>
                </c:pt>
                <c:pt idx="299">
                  <c:v>3</c:v>
                </c:pt>
                <c:pt idx="300">
                  <c:v>3.01</c:v>
                </c:pt>
                <c:pt idx="301">
                  <c:v>3.02</c:v>
                </c:pt>
                <c:pt idx="302">
                  <c:v>3.03</c:v>
                </c:pt>
                <c:pt idx="303">
                  <c:v>3.04</c:v>
                </c:pt>
                <c:pt idx="304">
                  <c:v>3.05</c:v>
                </c:pt>
                <c:pt idx="305">
                  <c:v>3.06</c:v>
                </c:pt>
                <c:pt idx="306">
                  <c:v>3.07</c:v>
                </c:pt>
                <c:pt idx="307">
                  <c:v>3.08</c:v>
                </c:pt>
                <c:pt idx="308">
                  <c:v>3.09</c:v>
                </c:pt>
                <c:pt idx="309">
                  <c:v>3.1</c:v>
                </c:pt>
                <c:pt idx="310">
                  <c:v>3.11</c:v>
                </c:pt>
                <c:pt idx="311">
                  <c:v>3.12</c:v>
                </c:pt>
                <c:pt idx="312">
                  <c:v>3.13</c:v>
                </c:pt>
                <c:pt idx="313">
                  <c:v>3.14</c:v>
                </c:pt>
                <c:pt idx="314">
                  <c:v>3.15</c:v>
                </c:pt>
                <c:pt idx="315">
                  <c:v>3.16</c:v>
                </c:pt>
                <c:pt idx="316">
                  <c:v>3.17</c:v>
                </c:pt>
                <c:pt idx="317">
                  <c:v>3.18</c:v>
                </c:pt>
                <c:pt idx="318">
                  <c:v>3.19</c:v>
                </c:pt>
                <c:pt idx="319">
                  <c:v>3.2</c:v>
                </c:pt>
                <c:pt idx="320">
                  <c:v>3.21</c:v>
                </c:pt>
                <c:pt idx="321">
                  <c:v>3.22</c:v>
                </c:pt>
                <c:pt idx="322">
                  <c:v>3.23</c:v>
                </c:pt>
                <c:pt idx="323">
                  <c:v>3.24</c:v>
                </c:pt>
                <c:pt idx="324">
                  <c:v>3.25</c:v>
                </c:pt>
                <c:pt idx="325">
                  <c:v>3.26</c:v>
                </c:pt>
                <c:pt idx="326">
                  <c:v>3.27</c:v>
                </c:pt>
                <c:pt idx="327">
                  <c:v>3.28</c:v>
                </c:pt>
                <c:pt idx="328">
                  <c:v>3.29</c:v>
                </c:pt>
                <c:pt idx="329">
                  <c:v>3.3</c:v>
                </c:pt>
                <c:pt idx="330">
                  <c:v>3.31</c:v>
                </c:pt>
                <c:pt idx="331">
                  <c:v>3.32</c:v>
                </c:pt>
                <c:pt idx="332">
                  <c:v>3.33</c:v>
                </c:pt>
                <c:pt idx="333">
                  <c:v>3.34</c:v>
                </c:pt>
                <c:pt idx="334">
                  <c:v>3.35</c:v>
                </c:pt>
                <c:pt idx="335">
                  <c:v>3.36</c:v>
                </c:pt>
                <c:pt idx="336">
                  <c:v>3.37</c:v>
                </c:pt>
                <c:pt idx="337">
                  <c:v>3.38</c:v>
                </c:pt>
                <c:pt idx="338">
                  <c:v>3.39</c:v>
                </c:pt>
                <c:pt idx="339">
                  <c:v>3.4</c:v>
                </c:pt>
                <c:pt idx="340">
                  <c:v>3.41</c:v>
                </c:pt>
                <c:pt idx="341">
                  <c:v>3.42</c:v>
                </c:pt>
                <c:pt idx="342">
                  <c:v>3.43</c:v>
                </c:pt>
                <c:pt idx="343">
                  <c:v>3.44</c:v>
                </c:pt>
                <c:pt idx="344">
                  <c:v>3.45</c:v>
                </c:pt>
                <c:pt idx="345">
                  <c:v>3.46</c:v>
                </c:pt>
                <c:pt idx="346">
                  <c:v>3.47</c:v>
                </c:pt>
                <c:pt idx="347">
                  <c:v>3.48</c:v>
                </c:pt>
                <c:pt idx="348">
                  <c:v>3.49</c:v>
                </c:pt>
                <c:pt idx="349">
                  <c:v>3.5</c:v>
                </c:pt>
                <c:pt idx="350">
                  <c:v>3.51</c:v>
                </c:pt>
                <c:pt idx="351">
                  <c:v>3.52</c:v>
                </c:pt>
                <c:pt idx="352">
                  <c:v>3.53</c:v>
                </c:pt>
                <c:pt idx="353">
                  <c:v>3.54</c:v>
                </c:pt>
                <c:pt idx="354">
                  <c:v>3.55</c:v>
                </c:pt>
                <c:pt idx="355">
                  <c:v>3.56</c:v>
                </c:pt>
                <c:pt idx="356">
                  <c:v>3.57</c:v>
                </c:pt>
                <c:pt idx="357">
                  <c:v>3.58</c:v>
                </c:pt>
                <c:pt idx="358">
                  <c:v>3.59</c:v>
                </c:pt>
                <c:pt idx="359">
                  <c:v>3.6</c:v>
                </c:pt>
                <c:pt idx="360">
                  <c:v>3.61</c:v>
                </c:pt>
                <c:pt idx="361">
                  <c:v>3.62</c:v>
                </c:pt>
                <c:pt idx="362">
                  <c:v>3.63</c:v>
                </c:pt>
                <c:pt idx="363">
                  <c:v>3.64</c:v>
                </c:pt>
                <c:pt idx="364">
                  <c:v>3.65</c:v>
                </c:pt>
                <c:pt idx="365">
                  <c:v>3.66</c:v>
                </c:pt>
                <c:pt idx="366">
                  <c:v>3.67</c:v>
                </c:pt>
                <c:pt idx="367">
                  <c:v>3.68</c:v>
                </c:pt>
                <c:pt idx="368">
                  <c:v>3.69</c:v>
                </c:pt>
                <c:pt idx="369">
                  <c:v>3.7</c:v>
                </c:pt>
                <c:pt idx="370">
                  <c:v>3.71</c:v>
                </c:pt>
                <c:pt idx="371">
                  <c:v>3.72</c:v>
                </c:pt>
                <c:pt idx="372">
                  <c:v>3.73</c:v>
                </c:pt>
                <c:pt idx="373">
                  <c:v>3.74</c:v>
                </c:pt>
                <c:pt idx="374">
                  <c:v>3.75</c:v>
                </c:pt>
                <c:pt idx="375">
                  <c:v>3.76</c:v>
                </c:pt>
                <c:pt idx="376">
                  <c:v>3.77</c:v>
                </c:pt>
                <c:pt idx="377">
                  <c:v>3.78</c:v>
                </c:pt>
                <c:pt idx="378">
                  <c:v>3.79</c:v>
                </c:pt>
                <c:pt idx="379">
                  <c:v>3.8</c:v>
                </c:pt>
                <c:pt idx="380">
                  <c:v>3.81</c:v>
                </c:pt>
                <c:pt idx="381">
                  <c:v>3.82</c:v>
                </c:pt>
                <c:pt idx="382">
                  <c:v>3.83</c:v>
                </c:pt>
                <c:pt idx="383">
                  <c:v>3.84</c:v>
                </c:pt>
                <c:pt idx="384">
                  <c:v>3.85</c:v>
                </c:pt>
                <c:pt idx="385">
                  <c:v>3.86</c:v>
                </c:pt>
                <c:pt idx="386">
                  <c:v>3.87</c:v>
                </c:pt>
                <c:pt idx="387">
                  <c:v>3.88</c:v>
                </c:pt>
                <c:pt idx="388">
                  <c:v>3.89</c:v>
                </c:pt>
                <c:pt idx="389">
                  <c:v>3.9</c:v>
                </c:pt>
                <c:pt idx="390">
                  <c:v>3.91</c:v>
                </c:pt>
                <c:pt idx="391">
                  <c:v>3.92</c:v>
                </c:pt>
                <c:pt idx="392">
                  <c:v>3.93</c:v>
                </c:pt>
                <c:pt idx="393">
                  <c:v>3.94</c:v>
                </c:pt>
                <c:pt idx="394">
                  <c:v>3.95</c:v>
                </c:pt>
                <c:pt idx="395">
                  <c:v>3.96</c:v>
                </c:pt>
                <c:pt idx="396">
                  <c:v>3.97</c:v>
                </c:pt>
                <c:pt idx="397">
                  <c:v>3.98</c:v>
                </c:pt>
                <c:pt idx="398">
                  <c:v>3.99</c:v>
                </c:pt>
                <c:pt idx="399">
                  <c:v>4</c:v>
                </c:pt>
                <c:pt idx="400">
                  <c:v>4.01</c:v>
                </c:pt>
                <c:pt idx="401">
                  <c:v>4.02</c:v>
                </c:pt>
                <c:pt idx="402">
                  <c:v>4.03</c:v>
                </c:pt>
                <c:pt idx="403">
                  <c:v>4.04</c:v>
                </c:pt>
                <c:pt idx="404">
                  <c:v>4.05</c:v>
                </c:pt>
                <c:pt idx="405">
                  <c:v>4.06</c:v>
                </c:pt>
                <c:pt idx="406">
                  <c:v>4.07</c:v>
                </c:pt>
                <c:pt idx="407">
                  <c:v>4.08</c:v>
                </c:pt>
                <c:pt idx="408">
                  <c:v>4.09</c:v>
                </c:pt>
                <c:pt idx="409">
                  <c:v>4.1</c:v>
                </c:pt>
                <c:pt idx="410">
                  <c:v>4.11</c:v>
                </c:pt>
                <c:pt idx="411">
                  <c:v>4.12</c:v>
                </c:pt>
                <c:pt idx="412">
                  <c:v>4.13</c:v>
                </c:pt>
                <c:pt idx="413">
                  <c:v>4.14</c:v>
                </c:pt>
                <c:pt idx="414">
                  <c:v>4.15</c:v>
                </c:pt>
                <c:pt idx="415">
                  <c:v>4.16</c:v>
                </c:pt>
                <c:pt idx="416">
                  <c:v>4.17</c:v>
                </c:pt>
                <c:pt idx="417">
                  <c:v>4.18</c:v>
                </c:pt>
                <c:pt idx="418">
                  <c:v>4.19</c:v>
                </c:pt>
                <c:pt idx="419">
                  <c:v>4.2</c:v>
                </c:pt>
                <c:pt idx="420">
                  <c:v>4.21</c:v>
                </c:pt>
                <c:pt idx="421">
                  <c:v>4.22</c:v>
                </c:pt>
                <c:pt idx="422">
                  <c:v>4.23</c:v>
                </c:pt>
                <c:pt idx="423">
                  <c:v>4.24</c:v>
                </c:pt>
                <c:pt idx="424">
                  <c:v>4.25</c:v>
                </c:pt>
                <c:pt idx="425">
                  <c:v>4.26</c:v>
                </c:pt>
                <c:pt idx="426">
                  <c:v>4.27</c:v>
                </c:pt>
                <c:pt idx="427">
                  <c:v>4.28</c:v>
                </c:pt>
                <c:pt idx="428">
                  <c:v>4.29</c:v>
                </c:pt>
                <c:pt idx="429">
                  <c:v>4.3</c:v>
                </c:pt>
                <c:pt idx="430">
                  <c:v>4.31</c:v>
                </c:pt>
                <c:pt idx="431">
                  <c:v>4.32</c:v>
                </c:pt>
                <c:pt idx="432">
                  <c:v>4.33</c:v>
                </c:pt>
                <c:pt idx="433">
                  <c:v>4.34</c:v>
                </c:pt>
                <c:pt idx="434">
                  <c:v>4.35</c:v>
                </c:pt>
                <c:pt idx="435">
                  <c:v>4.36</c:v>
                </c:pt>
                <c:pt idx="436">
                  <c:v>4.37</c:v>
                </c:pt>
                <c:pt idx="437">
                  <c:v>4.38</c:v>
                </c:pt>
                <c:pt idx="438">
                  <c:v>4.39</c:v>
                </c:pt>
                <c:pt idx="439">
                  <c:v>4.4</c:v>
                </c:pt>
                <c:pt idx="440">
                  <c:v>4.41</c:v>
                </c:pt>
                <c:pt idx="441">
                  <c:v>4.42</c:v>
                </c:pt>
                <c:pt idx="442">
                  <c:v>4.43</c:v>
                </c:pt>
                <c:pt idx="443">
                  <c:v>4.44</c:v>
                </c:pt>
                <c:pt idx="444">
                  <c:v>4.45</c:v>
                </c:pt>
                <c:pt idx="445">
                  <c:v>4.46</c:v>
                </c:pt>
                <c:pt idx="446">
                  <c:v>4.47</c:v>
                </c:pt>
                <c:pt idx="447">
                  <c:v>4.48</c:v>
                </c:pt>
                <c:pt idx="448">
                  <c:v>4.49</c:v>
                </c:pt>
                <c:pt idx="449">
                  <c:v>4.5</c:v>
                </c:pt>
                <c:pt idx="450">
                  <c:v>4.51</c:v>
                </c:pt>
                <c:pt idx="451">
                  <c:v>4.52</c:v>
                </c:pt>
                <c:pt idx="452">
                  <c:v>4.53</c:v>
                </c:pt>
                <c:pt idx="453">
                  <c:v>4.54</c:v>
                </c:pt>
                <c:pt idx="454">
                  <c:v>4.55</c:v>
                </c:pt>
                <c:pt idx="455">
                  <c:v>4.56</c:v>
                </c:pt>
                <c:pt idx="456">
                  <c:v>4.57</c:v>
                </c:pt>
                <c:pt idx="457">
                  <c:v>4.58</c:v>
                </c:pt>
                <c:pt idx="458">
                  <c:v>4.59</c:v>
                </c:pt>
                <c:pt idx="459">
                  <c:v>4.6</c:v>
                </c:pt>
                <c:pt idx="460">
                  <c:v>4.61</c:v>
                </c:pt>
                <c:pt idx="461">
                  <c:v>4.62</c:v>
                </c:pt>
                <c:pt idx="462">
                  <c:v>4.63</c:v>
                </c:pt>
                <c:pt idx="463">
                  <c:v>4.64</c:v>
                </c:pt>
                <c:pt idx="464">
                  <c:v>4.65</c:v>
                </c:pt>
                <c:pt idx="465">
                  <c:v>4.66</c:v>
                </c:pt>
                <c:pt idx="466">
                  <c:v>4.67</c:v>
                </c:pt>
                <c:pt idx="467">
                  <c:v>4.68</c:v>
                </c:pt>
                <c:pt idx="468">
                  <c:v>4.69</c:v>
                </c:pt>
                <c:pt idx="469">
                  <c:v>4.7</c:v>
                </c:pt>
                <c:pt idx="470">
                  <c:v>4.71</c:v>
                </c:pt>
                <c:pt idx="471">
                  <c:v>4.72</c:v>
                </c:pt>
                <c:pt idx="472">
                  <c:v>4.73</c:v>
                </c:pt>
                <c:pt idx="473">
                  <c:v>4.74</c:v>
                </c:pt>
                <c:pt idx="474">
                  <c:v>4.75</c:v>
                </c:pt>
                <c:pt idx="475">
                  <c:v>4.76</c:v>
                </c:pt>
                <c:pt idx="476">
                  <c:v>4.77</c:v>
                </c:pt>
                <c:pt idx="477">
                  <c:v>4.78</c:v>
                </c:pt>
                <c:pt idx="478">
                  <c:v>4.79</c:v>
                </c:pt>
                <c:pt idx="479">
                  <c:v>4.8</c:v>
                </c:pt>
                <c:pt idx="480">
                  <c:v>4.81</c:v>
                </c:pt>
                <c:pt idx="481">
                  <c:v>4.82</c:v>
                </c:pt>
                <c:pt idx="482">
                  <c:v>4.83</c:v>
                </c:pt>
                <c:pt idx="483">
                  <c:v>4.84</c:v>
                </c:pt>
                <c:pt idx="484">
                  <c:v>4.85</c:v>
                </c:pt>
                <c:pt idx="485">
                  <c:v>4.86</c:v>
                </c:pt>
                <c:pt idx="486">
                  <c:v>4.87</c:v>
                </c:pt>
                <c:pt idx="487">
                  <c:v>4.88</c:v>
                </c:pt>
                <c:pt idx="488">
                  <c:v>4.89</c:v>
                </c:pt>
                <c:pt idx="489">
                  <c:v>4.9</c:v>
                </c:pt>
                <c:pt idx="490">
                  <c:v>4.91</c:v>
                </c:pt>
                <c:pt idx="491">
                  <c:v>4.92</c:v>
                </c:pt>
                <c:pt idx="492">
                  <c:v>4.93</c:v>
                </c:pt>
                <c:pt idx="493">
                  <c:v>4.94</c:v>
                </c:pt>
                <c:pt idx="494">
                  <c:v>4.95</c:v>
                </c:pt>
                <c:pt idx="495">
                  <c:v>4.96</c:v>
                </c:pt>
                <c:pt idx="496">
                  <c:v>4.97</c:v>
                </c:pt>
                <c:pt idx="497">
                  <c:v>4.98</c:v>
                </c:pt>
                <c:pt idx="498">
                  <c:v>4.99</c:v>
                </c:pt>
                <c:pt idx="499">
                  <c:v>5</c:v>
                </c:pt>
                <c:pt idx="500">
                  <c:v>5.01</c:v>
                </c:pt>
                <c:pt idx="501">
                  <c:v>5.02</c:v>
                </c:pt>
                <c:pt idx="502">
                  <c:v>5.03</c:v>
                </c:pt>
                <c:pt idx="503">
                  <c:v>5.04</c:v>
                </c:pt>
                <c:pt idx="504">
                  <c:v>5.05</c:v>
                </c:pt>
                <c:pt idx="505">
                  <c:v>5.06</c:v>
                </c:pt>
                <c:pt idx="506">
                  <c:v>5.07</c:v>
                </c:pt>
                <c:pt idx="507">
                  <c:v>5.08</c:v>
                </c:pt>
                <c:pt idx="508">
                  <c:v>5.09</c:v>
                </c:pt>
                <c:pt idx="509">
                  <c:v>5.1</c:v>
                </c:pt>
                <c:pt idx="510">
                  <c:v>5.11</c:v>
                </c:pt>
                <c:pt idx="511">
                  <c:v>5.12</c:v>
                </c:pt>
                <c:pt idx="512">
                  <c:v>5.13</c:v>
                </c:pt>
                <c:pt idx="513">
                  <c:v>5.14</c:v>
                </c:pt>
                <c:pt idx="514">
                  <c:v>5.15</c:v>
                </c:pt>
                <c:pt idx="515">
                  <c:v>5.16</c:v>
                </c:pt>
                <c:pt idx="516">
                  <c:v>5.17</c:v>
                </c:pt>
                <c:pt idx="517">
                  <c:v>5.18</c:v>
                </c:pt>
                <c:pt idx="518">
                  <c:v>5.19</c:v>
                </c:pt>
                <c:pt idx="519">
                  <c:v>5.2</c:v>
                </c:pt>
                <c:pt idx="520">
                  <c:v>5.21</c:v>
                </c:pt>
                <c:pt idx="521">
                  <c:v>5.22</c:v>
                </c:pt>
                <c:pt idx="522">
                  <c:v>5.23</c:v>
                </c:pt>
                <c:pt idx="523">
                  <c:v>5.24</c:v>
                </c:pt>
                <c:pt idx="524">
                  <c:v>5.25</c:v>
                </c:pt>
                <c:pt idx="525">
                  <c:v>5.26</c:v>
                </c:pt>
                <c:pt idx="526">
                  <c:v>5.27</c:v>
                </c:pt>
                <c:pt idx="527">
                  <c:v>5.28</c:v>
                </c:pt>
                <c:pt idx="528">
                  <c:v>5.29</c:v>
                </c:pt>
                <c:pt idx="529">
                  <c:v>5.3</c:v>
                </c:pt>
                <c:pt idx="530">
                  <c:v>5.31</c:v>
                </c:pt>
                <c:pt idx="531">
                  <c:v>5.32</c:v>
                </c:pt>
                <c:pt idx="532">
                  <c:v>5.33</c:v>
                </c:pt>
                <c:pt idx="533">
                  <c:v>5.34</c:v>
                </c:pt>
                <c:pt idx="534">
                  <c:v>5.35</c:v>
                </c:pt>
                <c:pt idx="535">
                  <c:v>5.36</c:v>
                </c:pt>
                <c:pt idx="536">
                  <c:v>5.37</c:v>
                </c:pt>
                <c:pt idx="537">
                  <c:v>5.38</c:v>
                </c:pt>
                <c:pt idx="538">
                  <c:v>5.39</c:v>
                </c:pt>
                <c:pt idx="539">
                  <c:v>5.4</c:v>
                </c:pt>
                <c:pt idx="540">
                  <c:v>5.41</c:v>
                </c:pt>
                <c:pt idx="541">
                  <c:v>5.42</c:v>
                </c:pt>
                <c:pt idx="542">
                  <c:v>5.43</c:v>
                </c:pt>
                <c:pt idx="543">
                  <c:v>5.44</c:v>
                </c:pt>
                <c:pt idx="544">
                  <c:v>5.45</c:v>
                </c:pt>
                <c:pt idx="545">
                  <c:v>5.46</c:v>
                </c:pt>
                <c:pt idx="546">
                  <c:v>5.47</c:v>
                </c:pt>
                <c:pt idx="547">
                  <c:v>5.48</c:v>
                </c:pt>
                <c:pt idx="548">
                  <c:v>5.49</c:v>
                </c:pt>
                <c:pt idx="549">
                  <c:v>5.5</c:v>
                </c:pt>
                <c:pt idx="550">
                  <c:v>5.51</c:v>
                </c:pt>
                <c:pt idx="551">
                  <c:v>5.52</c:v>
                </c:pt>
                <c:pt idx="552">
                  <c:v>5.53</c:v>
                </c:pt>
                <c:pt idx="553">
                  <c:v>5.54</c:v>
                </c:pt>
                <c:pt idx="554">
                  <c:v>5.55</c:v>
                </c:pt>
                <c:pt idx="555">
                  <c:v>5.56</c:v>
                </c:pt>
                <c:pt idx="556">
                  <c:v>5.57</c:v>
                </c:pt>
                <c:pt idx="557">
                  <c:v>5.58</c:v>
                </c:pt>
                <c:pt idx="558">
                  <c:v>5.59</c:v>
                </c:pt>
                <c:pt idx="559">
                  <c:v>5.6</c:v>
                </c:pt>
                <c:pt idx="560">
                  <c:v>5.61</c:v>
                </c:pt>
                <c:pt idx="561">
                  <c:v>5.62</c:v>
                </c:pt>
                <c:pt idx="562">
                  <c:v>5.63</c:v>
                </c:pt>
                <c:pt idx="563">
                  <c:v>5.64</c:v>
                </c:pt>
                <c:pt idx="564">
                  <c:v>5.65</c:v>
                </c:pt>
                <c:pt idx="565">
                  <c:v>5.66</c:v>
                </c:pt>
                <c:pt idx="566">
                  <c:v>5.67</c:v>
                </c:pt>
                <c:pt idx="567">
                  <c:v>5.68</c:v>
                </c:pt>
                <c:pt idx="568">
                  <c:v>5.69</c:v>
                </c:pt>
                <c:pt idx="569">
                  <c:v>5.7</c:v>
                </c:pt>
                <c:pt idx="570">
                  <c:v>5.71</c:v>
                </c:pt>
                <c:pt idx="571">
                  <c:v>5.72</c:v>
                </c:pt>
                <c:pt idx="572">
                  <c:v>5.73</c:v>
                </c:pt>
                <c:pt idx="573">
                  <c:v>5.74</c:v>
                </c:pt>
                <c:pt idx="574">
                  <c:v>5.75</c:v>
                </c:pt>
                <c:pt idx="575">
                  <c:v>5.76</c:v>
                </c:pt>
                <c:pt idx="576">
                  <c:v>5.77</c:v>
                </c:pt>
                <c:pt idx="577">
                  <c:v>5.78</c:v>
                </c:pt>
                <c:pt idx="578">
                  <c:v>5.79</c:v>
                </c:pt>
                <c:pt idx="579">
                  <c:v>5.8</c:v>
                </c:pt>
                <c:pt idx="580">
                  <c:v>5.81</c:v>
                </c:pt>
                <c:pt idx="581">
                  <c:v>5.82</c:v>
                </c:pt>
                <c:pt idx="582">
                  <c:v>5.83</c:v>
                </c:pt>
                <c:pt idx="583">
                  <c:v>5.84</c:v>
                </c:pt>
                <c:pt idx="584">
                  <c:v>5.85</c:v>
                </c:pt>
                <c:pt idx="585">
                  <c:v>5.86</c:v>
                </c:pt>
                <c:pt idx="586">
                  <c:v>5.87</c:v>
                </c:pt>
                <c:pt idx="587">
                  <c:v>5.88</c:v>
                </c:pt>
                <c:pt idx="588">
                  <c:v>5.89</c:v>
                </c:pt>
                <c:pt idx="589">
                  <c:v>5.9</c:v>
                </c:pt>
                <c:pt idx="590">
                  <c:v>5.91</c:v>
                </c:pt>
                <c:pt idx="591">
                  <c:v>5.92</c:v>
                </c:pt>
                <c:pt idx="592">
                  <c:v>5.93</c:v>
                </c:pt>
                <c:pt idx="593">
                  <c:v>5.94</c:v>
                </c:pt>
                <c:pt idx="594">
                  <c:v>5.95</c:v>
                </c:pt>
                <c:pt idx="595">
                  <c:v>5.96</c:v>
                </c:pt>
                <c:pt idx="596">
                  <c:v>5.97</c:v>
                </c:pt>
                <c:pt idx="597">
                  <c:v>5.98</c:v>
                </c:pt>
                <c:pt idx="598">
                  <c:v>5.99</c:v>
                </c:pt>
                <c:pt idx="599">
                  <c:v>6</c:v>
                </c:pt>
              </c:numCache>
            </c:numRef>
          </c:xVal>
          <c:yVal>
            <c:numRef>
              <c:f>'FROM SPLIT TIMES'!$L$2:$L$601</c:f>
              <c:numCache>
                <c:formatCode>General</c:formatCode>
                <c:ptCount val="600"/>
                <c:pt idx="0">
                  <c:v>0</c:v>
                </c:pt>
                <c:pt idx="1" c:formatCode="0.00">
                  <c:v>0</c:v>
                </c:pt>
                <c:pt idx="2" c:formatCode="0.00">
                  <c:v>0</c:v>
                </c:pt>
                <c:pt idx="3" c:formatCode="0.00">
                  <c:v>0</c:v>
                </c:pt>
                <c:pt idx="4" c:formatCode="0.00">
                  <c:v>0</c:v>
                </c:pt>
                <c:pt idx="5" c:formatCode="0.00">
                  <c:v>0</c:v>
                </c:pt>
                <c:pt idx="6" c:formatCode="0.00">
                  <c:v>0</c:v>
                </c:pt>
                <c:pt idx="7" c:formatCode="0.00">
                  <c:v>0</c:v>
                </c:pt>
                <c:pt idx="8" c:formatCode="0.00">
                  <c:v>0</c:v>
                </c:pt>
                <c:pt idx="9" c:formatCode="0.00">
                  <c:v>0</c:v>
                </c:pt>
                <c:pt idx="10" c:formatCode="0.00">
                  <c:v>0</c:v>
                </c:pt>
                <c:pt idx="11" c:formatCode="0.00">
                  <c:v>0</c:v>
                </c:pt>
                <c:pt idx="12" c:formatCode="0.00">
                  <c:v>0</c:v>
                </c:pt>
                <c:pt idx="13" c:formatCode="0.00">
                  <c:v>0</c:v>
                </c:pt>
                <c:pt idx="14" c:formatCode="0.00">
                  <c:v>0</c:v>
                </c:pt>
                <c:pt idx="15" c:formatCode="0.00">
                  <c:v>0</c:v>
                </c:pt>
                <c:pt idx="16" c:formatCode="0.00">
                  <c:v>0</c:v>
                </c:pt>
                <c:pt idx="17" c:formatCode="0.00">
                  <c:v>0</c:v>
                </c:pt>
                <c:pt idx="18" c:formatCode="0.00">
                  <c:v>0</c:v>
                </c:pt>
                <c:pt idx="19" c:formatCode="0.00">
                  <c:v>0</c:v>
                </c:pt>
                <c:pt idx="20" c:formatCode="0.00">
                  <c:v>0</c:v>
                </c:pt>
                <c:pt idx="21" c:formatCode="0.00">
                  <c:v>0</c:v>
                </c:pt>
                <c:pt idx="22" c:formatCode="0.00">
                  <c:v>0</c:v>
                </c:pt>
                <c:pt idx="23" c:formatCode="0.00">
                  <c:v>0</c:v>
                </c:pt>
                <c:pt idx="24" c:formatCode="0.00">
                  <c:v>0</c:v>
                </c:pt>
                <c:pt idx="25" c:formatCode="0.00">
                  <c:v>0</c:v>
                </c:pt>
                <c:pt idx="26" c:formatCode="0.00">
                  <c:v>0</c:v>
                </c:pt>
                <c:pt idx="27" c:formatCode="0.00">
                  <c:v>0</c:v>
                </c:pt>
                <c:pt idx="28" c:formatCode="0.00">
                  <c:v>0</c:v>
                </c:pt>
                <c:pt idx="29" c:formatCode="0.00">
                  <c:v>0</c:v>
                </c:pt>
                <c:pt idx="30" c:formatCode="0.00">
                  <c:v>0</c:v>
                </c:pt>
                <c:pt idx="31" c:formatCode="0.00">
                  <c:v>0</c:v>
                </c:pt>
                <c:pt idx="32" c:formatCode="0.00">
                  <c:v>0</c:v>
                </c:pt>
                <c:pt idx="33" c:formatCode="0.00">
                  <c:v>0</c:v>
                </c:pt>
                <c:pt idx="34" c:formatCode="0.00">
                  <c:v>0</c:v>
                </c:pt>
                <c:pt idx="35" c:formatCode="0.00">
                  <c:v>0</c:v>
                </c:pt>
                <c:pt idx="36" c:formatCode="0.00">
                  <c:v>0</c:v>
                </c:pt>
                <c:pt idx="37" c:formatCode="0.00">
                  <c:v>0</c:v>
                </c:pt>
                <c:pt idx="38" c:formatCode="0.00">
                  <c:v>0</c:v>
                </c:pt>
                <c:pt idx="39" c:formatCode="0.00">
                  <c:v>0</c:v>
                </c:pt>
                <c:pt idx="40" c:formatCode="0.00">
                  <c:v>0</c:v>
                </c:pt>
                <c:pt idx="41" c:formatCode="0.00">
                  <c:v>0</c:v>
                </c:pt>
                <c:pt idx="42" c:formatCode="0.00">
                  <c:v>0</c:v>
                </c:pt>
                <c:pt idx="43" c:formatCode="0.00">
                  <c:v>0</c:v>
                </c:pt>
                <c:pt idx="44" c:formatCode="0.00">
                  <c:v>0</c:v>
                </c:pt>
                <c:pt idx="45" c:formatCode="0.00">
                  <c:v>0</c:v>
                </c:pt>
                <c:pt idx="46" c:formatCode="0.00">
                  <c:v>0</c:v>
                </c:pt>
                <c:pt idx="47" c:formatCode="0.00">
                  <c:v>0</c:v>
                </c:pt>
                <c:pt idx="48" c:formatCode="0.00">
                  <c:v>0</c:v>
                </c:pt>
                <c:pt idx="49" c:formatCode="0.00">
                  <c:v>0</c:v>
                </c:pt>
                <c:pt idx="50" c:formatCode="0.00">
                  <c:v>0</c:v>
                </c:pt>
                <c:pt idx="51" c:formatCode="0.00">
                  <c:v>0</c:v>
                </c:pt>
                <c:pt idx="52" c:formatCode="0.00">
                  <c:v>0</c:v>
                </c:pt>
                <c:pt idx="53" c:formatCode="0.00">
                  <c:v>0</c:v>
                </c:pt>
                <c:pt idx="54" c:formatCode="0.00">
                  <c:v>0</c:v>
                </c:pt>
                <c:pt idx="55" c:formatCode="0.00">
                  <c:v>0</c:v>
                </c:pt>
                <c:pt idx="56" c:formatCode="0.00">
                  <c:v>0</c:v>
                </c:pt>
                <c:pt idx="57" c:formatCode="0.00">
                  <c:v>0</c:v>
                </c:pt>
                <c:pt idx="58" c:formatCode="0.00">
                  <c:v>0</c:v>
                </c:pt>
                <c:pt idx="59" c:formatCode="0.00">
                  <c:v>0</c:v>
                </c:pt>
                <c:pt idx="60" c:formatCode="0.00">
                  <c:v>0</c:v>
                </c:pt>
                <c:pt idx="61" c:formatCode="0.00">
                  <c:v>0</c:v>
                </c:pt>
                <c:pt idx="62" c:formatCode="0.00">
                  <c:v>0</c:v>
                </c:pt>
                <c:pt idx="63" c:formatCode="0.00">
                  <c:v>0</c:v>
                </c:pt>
                <c:pt idx="64" c:formatCode="0.00">
                  <c:v>0</c:v>
                </c:pt>
                <c:pt idx="65" c:formatCode="0.00">
                  <c:v>0</c:v>
                </c:pt>
                <c:pt idx="66" c:formatCode="0.00">
                  <c:v>0</c:v>
                </c:pt>
                <c:pt idx="67" c:formatCode="0.00">
                  <c:v>0</c:v>
                </c:pt>
                <c:pt idx="68" c:formatCode="0.00">
                  <c:v>0</c:v>
                </c:pt>
                <c:pt idx="69" c:formatCode="0.00">
                  <c:v>0</c:v>
                </c:pt>
                <c:pt idx="70" c:formatCode="0.00">
                  <c:v>0</c:v>
                </c:pt>
                <c:pt idx="71" c:formatCode="0.00">
                  <c:v>0</c:v>
                </c:pt>
                <c:pt idx="72" c:formatCode="0.00">
                  <c:v>0</c:v>
                </c:pt>
                <c:pt idx="73" c:formatCode="0.00">
                  <c:v>0</c:v>
                </c:pt>
                <c:pt idx="74" c:formatCode="0.00">
                  <c:v>0</c:v>
                </c:pt>
                <c:pt idx="75" c:formatCode="0.00">
                  <c:v>0</c:v>
                </c:pt>
                <c:pt idx="76" c:formatCode="0.00">
                  <c:v>0</c:v>
                </c:pt>
                <c:pt idx="77" c:formatCode="0.00">
                  <c:v>0</c:v>
                </c:pt>
                <c:pt idx="78" c:formatCode="0.00">
                  <c:v>0</c:v>
                </c:pt>
                <c:pt idx="79" c:formatCode="0.00">
                  <c:v>0</c:v>
                </c:pt>
                <c:pt idx="80" c:formatCode="0.00">
                  <c:v>0</c:v>
                </c:pt>
                <c:pt idx="81" c:formatCode="0.00">
                  <c:v>0</c:v>
                </c:pt>
                <c:pt idx="82" c:formatCode="0.00">
                  <c:v>0</c:v>
                </c:pt>
                <c:pt idx="83" c:formatCode="0.00">
                  <c:v>0</c:v>
                </c:pt>
                <c:pt idx="84" c:formatCode="0.00">
                  <c:v>0</c:v>
                </c:pt>
                <c:pt idx="85" c:formatCode="0.00">
                  <c:v>0</c:v>
                </c:pt>
                <c:pt idx="86" c:formatCode="0.00">
                  <c:v>0</c:v>
                </c:pt>
                <c:pt idx="87" c:formatCode="0.00">
                  <c:v>0</c:v>
                </c:pt>
                <c:pt idx="88" c:formatCode="0.00">
                  <c:v>0</c:v>
                </c:pt>
                <c:pt idx="89" c:formatCode="0.00">
                  <c:v>0</c:v>
                </c:pt>
                <c:pt idx="90" c:formatCode="0.00">
                  <c:v>0</c:v>
                </c:pt>
                <c:pt idx="91" c:formatCode="0.00">
                  <c:v>0</c:v>
                </c:pt>
                <c:pt idx="92" c:formatCode="0.00">
                  <c:v>0</c:v>
                </c:pt>
                <c:pt idx="93" c:formatCode="0.00">
                  <c:v>0</c:v>
                </c:pt>
                <c:pt idx="94" c:formatCode="0.00">
                  <c:v>0</c:v>
                </c:pt>
                <c:pt idx="95" c:formatCode="0.00">
                  <c:v>0</c:v>
                </c:pt>
                <c:pt idx="96" c:formatCode="0.00">
                  <c:v>0</c:v>
                </c:pt>
                <c:pt idx="97" c:formatCode="0.00">
                  <c:v>0</c:v>
                </c:pt>
                <c:pt idx="98" c:formatCode="0.00">
                  <c:v>0</c:v>
                </c:pt>
                <c:pt idx="99" c:formatCode="0.00">
                  <c:v>0</c:v>
                </c:pt>
                <c:pt idx="100" c:formatCode="0.00">
                  <c:v>0</c:v>
                </c:pt>
                <c:pt idx="101" c:formatCode="0.00">
                  <c:v>0</c:v>
                </c:pt>
                <c:pt idx="102" c:formatCode="0.00">
                  <c:v>0</c:v>
                </c:pt>
                <c:pt idx="103" c:formatCode="0.00">
                  <c:v>0</c:v>
                </c:pt>
                <c:pt idx="104" c:formatCode="0.00">
                  <c:v>0</c:v>
                </c:pt>
                <c:pt idx="105" c:formatCode="0.00">
                  <c:v>0</c:v>
                </c:pt>
                <c:pt idx="106" c:formatCode="0.00">
                  <c:v>0</c:v>
                </c:pt>
                <c:pt idx="107" c:formatCode="0.00">
                  <c:v>0</c:v>
                </c:pt>
                <c:pt idx="108" c:formatCode="0.00">
                  <c:v>0</c:v>
                </c:pt>
                <c:pt idx="109" c:formatCode="0.00">
                  <c:v>0</c:v>
                </c:pt>
                <c:pt idx="110" c:formatCode="0.00">
                  <c:v>0</c:v>
                </c:pt>
                <c:pt idx="111" c:formatCode="0.00">
                  <c:v>0</c:v>
                </c:pt>
                <c:pt idx="112" c:formatCode="0.00">
                  <c:v>0</c:v>
                </c:pt>
                <c:pt idx="113" c:formatCode="0.00">
                  <c:v>0</c:v>
                </c:pt>
                <c:pt idx="114" c:formatCode="0.00">
                  <c:v>0</c:v>
                </c:pt>
                <c:pt idx="115" c:formatCode="0.00">
                  <c:v>0</c:v>
                </c:pt>
                <c:pt idx="116" c:formatCode="0.00">
                  <c:v>0</c:v>
                </c:pt>
                <c:pt idx="117" c:formatCode="0.00">
                  <c:v>0</c:v>
                </c:pt>
                <c:pt idx="118" c:formatCode="0.00">
                  <c:v>0</c:v>
                </c:pt>
                <c:pt idx="119" c:formatCode="0.00">
                  <c:v>0</c:v>
                </c:pt>
                <c:pt idx="120" c:formatCode="0.00">
                  <c:v>0</c:v>
                </c:pt>
                <c:pt idx="121" c:formatCode="0.00">
                  <c:v>0</c:v>
                </c:pt>
                <c:pt idx="122" c:formatCode="0.00">
                  <c:v>0</c:v>
                </c:pt>
                <c:pt idx="123" c:formatCode="0.00">
                  <c:v>0</c:v>
                </c:pt>
                <c:pt idx="124" c:formatCode="0.00">
                  <c:v>0</c:v>
                </c:pt>
                <c:pt idx="125" c:formatCode="0.00">
                  <c:v>0</c:v>
                </c:pt>
                <c:pt idx="126" c:formatCode="0.00">
                  <c:v>0</c:v>
                </c:pt>
                <c:pt idx="127" c:formatCode="0.00">
                  <c:v>0</c:v>
                </c:pt>
                <c:pt idx="128" c:formatCode="0.00">
                  <c:v>0</c:v>
                </c:pt>
                <c:pt idx="129" c:formatCode="0.00">
                  <c:v>0</c:v>
                </c:pt>
                <c:pt idx="130" c:formatCode="0.00">
                  <c:v>0</c:v>
                </c:pt>
                <c:pt idx="131" c:formatCode="0.00">
                  <c:v>0</c:v>
                </c:pt>
                <c:pt idx="132" c:formatCode="0.00">
                  <c:v>0</c:v>
                </c:pt>
                <c:pt idx="133" c:formatCode="0.00">
                  <c:v>0</c:v>
                </c:pt>
                <c:pt idx="134" c:formatCode="0.00">
                  <c:v>0</c:v>
                </c:pt>
                <c:pt idx="135" c:formatCode="0.00">
                  <c:v>0</c:v>
                </c:pt>
                <c:pt idx="136" c:formatCode="0.00">
                  <c:v>0</c:v>
                </c:pt>
                <c:pt idx="137" c:formatCode="0.00">
                  <c:v>0</c:v>
                </c:pt>
                <c:pt idx="138" c:formatCode="0.00">
                  <c:v>0</c:v>
                </c:pt>
                <c:pt idx="139" c:formatCode="0.00">
                  <c:v>0</c:v>
                </c:pt>
                <c:pt idx="140" c:formatCode="0.00">
                  <c:v>0</c:v>
                </c:pt>
                <c:pt idx="141" c:formatCode="0.00">
                  <c:v>0</c:v>
                </c:pt>
                <c:pt idx="142" c:formatCode="0.00">
                  <c:v>0</c:v>
                </c:pt>
                <c:pt idx="143" c:formatCode="0.00">
                  <c:v>0</c:v>
                </c:pt>
                <c:pt idx="144" c:formatCode="0.00">
                  <c:v>0</c:v>
                </c:pt>
                <c:pt idx="145" c:formatCode="0.00">
                  <c:v>0</c:v>
                </c:pt>
                <c:pt idx="146" c:formatCode="0.00">
                  <c:v>0</c:v>
                </c:pt>
                <c:pt idx="147" c:formatCode="0.00">
                  <c:v>0</c:v>
                </c:pt>
                <c:pt idx="148" c:formatCode="0.00">
                  <c:v>0</c:v>
                </c:pt>
                <c:pt idx="149" c:formatCode="0.00">
                  <c:v>0</c:v>
                </c:pt>
                <c:pt idx="150" c:formatCode="0.00">
                  <c:v>0</c:v>
                </c:pt>
                <c:pt idx="151" c:formatCode="0.00">
                  <c:v>0</c:v>
                </c:pt>
                <c:pt idx="152" c:formatCode="0.00">
                  <c:v>0</c:v>
                </c:pt>
                <c:pt idx="153" c:formatCode="0.00">
                  <c:v>0</c:v>
                </c:pt>
                <c:pt idx="154" c:formatCode="0.00">
                  <c:v>0</c:v>
                </c:pt>
                <c:pt idx="155" c:formatCode="0.00">
                  <c:v>0</c:v>
                </c:pt>
                <c:pt idx="156" c:formatCode="0.00">
                  <c:v>0</c:v>
                </c:pt>
                <c:pt idx="157" c:formatCode="0.00">
                  <c:v>0</c:v>
                </c:pt>
                <c:pt idx="158" c:formatCode="0.00">
                  <c:v>0</c:v>
                </c:pt>
                <c:pt idx="159" c:formatCode="0.00">
                  <c:v>0</c:v>
                </c:pt>
                <c:pt idx="160" c:formatCode="0.00">
                  <c:v>0</c:v>
                </c:pt>
                <c:pt idx="161" c:formatCode="0.00">
                  <c:v>0</c:v>
                </c:pt>
                <c:pt idx="162" c:formatCode="0.00">
                  <c:v>0</c:v>
                </c:pt>
                <c:pt idx="163" c:formatCode="0.00">
                  <c:v>0</c:v>
                </c:pt>
                <c:pt idx="164" c:formatCode="0.00">
                  <c:v>0</c:v>
                </c:pt>
                <c:pt idx="165" c:formatCode="0.00">
                  <c:v>0</c:v>
                </c:pt>
                <c:pt idx="166" c:formatCode="0.00">
                  <c:v>0</c:v>
                </c:pt>
                <c:pt idx="167" c:formatCode="0.00">
                  <c:v>0</c:v>
                </c:pt>
                <c:pt idx="168" c:formatCode="0.00">
                  <c:v>0</c:v>
                </c:pt>
                <c:pt idx="169" c:formatCode="0.00">
                  <c:v>0</c:v>
                </c:pt>
                <c:pt idx="170" c:formatCode="0.00">
                  <c:v>0</c:v>
                </c:pt>
                <c:pt idx="171" c:formatCode="0.00">
                  <c:v>0</c:v>
                </c:pt>
                <c:pt idx="172" c:formatCode="0.00">
                  <c:v>0</c:v>
                </c:pt>
                <c:pt idx="173" c:formatCode="0.00">
                  <c:v>0</c:v>
                </c:pt>
                <c:pt idx="174" c:formatCode="0.00">
                  <c:v>0</c:v>
                </c:pt>
                <c:pt idx="175" c:formatCode="0.00">
                  <c:v>0</c:v>
                </c:pt>
                <c:pt idx="176" c:formatCode="0.00">
                  <c:v>0</c:v>
                </c:pt>
                <c:pt idx="177" c:formatCode="0.00">
                  <c:v>0</c:v>
                </c:pt>
                <c:pt idx="178" c:formatCode="0.00">
                  <c:v>0</c:v>
                </c:pt>
                <c:pt idx="179" c:formatCode="0.00">
                  <c:v>0</c:v>
                </c:pt>
                <c:pt idx="180" c:formatCode="0.00">
                  <c:v>0</c:v>
                </c:pt>
                <c:pt idx="181" c:formatCode="0.00">
                  <c:v>0</c:v>
                </c:pt>
                <c:pt idx="182" c:formatCode="0.00">
                  <c:v>0</c:v>
                </c:pt>
                <c:pt idx="183" c:formatCode="0.00">
                  <c:v>0</c:v>
                </c:pt>
                <c:pt idx="184" c:formatCode="0.00">
                  <c:v>0</c:v>
                </c:pt>
                <c:pt idx="185" c:formatCode="0.00">
                  <c:v>0</c:v>
                </c:pt>
                <c:pt idx="186" c:formatCode="0.00">
                  <c:v>0</c:v>
                </c:pt>
                <c:pt idx="187" c:formatCode="0.00">
                  <c:v>0</c:v>
                </c:pt>
                <c:pt idx="188" c:formatCode="0.00">
                  <c:v>0</c:v>
                </c:pt>
                <c:pt idx="189" c:formatCode="0.00">
                  <c:v>0</c:v>
                </c:pt>
                <c:pt idx="190" c:formatCode="0.00">
                  <c:v>0</c:v>
                </c:pt>
                <c:pt idx="191" c:formatCode="0.00">
                  <c:v>0</c:v>
                </c:pt>
                <c:pt idx="192" c:formatCode="0.00">
                  <c:v>0</c:v>
                </c:pt>
                <c:pt idx="193" c:formatCode="0.00">
                  <c:v>0</c:v>
                </c:pt>
                <c:pt idx="194" c:formatCode="0.00">
                  <c:v>0</c:v>
                </c:pt>
                <c:pt idx="195" c:formatCode="0.00">
                  <c:v>0</c:v>
                </c:pt>
                <c:pt idx="196" c:formatCode="0.00">
                  <c:v>0</c:v>
                </c:pt>
                <c:pt idx="197" c:formatCode="0.00">
                  <c:v>0</c:v>
                </c:pt>
                <c:pt idx="198" c:formatCode="0.00">
                  <c:v>0</c:v>
                </c:pt>
                <c:pt idx="199" c:formatCode="0.00">
                  <c:v>0</c:v>
                </c:pt>
                <c:pt idx="200" c:formatCode="0.00">
                  <c:v>0</c:v>
                </c:pt>
                <c:pt idx="201" c:formatCode="0.00">
                  <c:v>0</c:v>
                </c:pt>
                <c:pt idx="202" c:formatCode="0.00">
                  <c:v>0</c:v>
                </c:pt>
                <c:pt idx="203" c:formatCode="0.00">
                  <c:v>0</c:v>
                </c:pt>
                <c:pt idx="204" c:formatCode="0.00">
                  <c:v>0</c:v>
                </c:pt>
                <c:pt idx="205" c:formatCode="0.00">
                  <c:v>0</c:v>
                </c:pt>
                <c:pt idx="206" c:formatCode="0.00">
                  <c:v>0</c:v>
                </c:pt>
                <c:pt idx="207" c:formatCode="0.00">
                  <c:v>0</c:v>
                </c:pt>
                <c:pt idx="208" c:formatCode="0.00">
                  <c:v>0</c:v>
                </c:pt>
                <c:pt idx="209" c:formatCode="0.00">
                  <c:v>0</c:v>
                </c:pt>
                <c:pt idx="210" c:formatCode="0.00">
                  <c:v>0</c:v>
                </c:pt>
                <c:pt idx="211" c:formatCode="0.00">
                  <c:v>0</c:v>
                </c:pt>
                <c:pt idx="212" c:formatCode="0.00">
                  <c:v>0</c:v>
                </c:pt>
                <c:pt idx="213" c:formatCode="0.00">
                  <c:v>0</c:v>
                </c:pt>
                <c:pt idx="214" c:formatCode="0.00">
                  <c:v>0</c:v>
                </c:pt>
                <c:pt idx="215" c:formatCode="0.00">
                  <c:v>0</c:v>
                </c:pt>
                <c:pt idx="216" c:formatCode="0.00">
                  <c:v>0</c:v>
                </c:pt>
                <c:pt idx="217" c:formatCode="0.00">
                  <c:v>0</c:v>
                </c:pt>
                <c:pt idx="218" c:formatCode="0.00">
                  <c:v>0</c:v>
                </c:pt>
                <c:pt idx="219" c:formatCode="0.00">
                  <c:v>0</c:v>
                </c:pt>
                <c:pt idx="220" c:formatCode="0.00">
                  <c:v>0</c:v>
                </c:pt>
                <c:pt idx="221" c:formatCode="0.00">
                  <c:v>0</c:v>
                </c:pt>
                <c:pt idx="222" c:formatCode="0.00">
                  <c:v>0</c:v>
                </c:pt>
                <c:pt idx="223" c:formatCode="0.00">
                  <c:v>0</c:v>
                </c:pt>
                <c:pt idx="224" c:formatCode="0.00">
                  <c:v>0</c:v>
                </c:pt>
                <c:pt idx="225" c:formatCode="0.00">
                  <c:v>0</c:v>
                </c:pt>
                <c:pt idx="226" c:formatCode="0.00">
                  <c:v>0</c:v>
                </c:pt>
                <c:pt idx="227" c:formatCode="0.00">
                  <c:v>0</c:v>
                </c:pt>
                <c:pt idx="228" c:formatCode="0.00">
                  <c:v>0</c:v>
                </c:pt>
                <c:pt idx="229" c:formatCode="0.00">
                  <c:v>0</c:v>
                </c:pt>
                <c:pt idx="230" c:formatCode="0.00">
                  <c:v>0</c:v>
                </c:pt>
                <c:pt idx="231" c:formatCode="0.00">
                  <c:v>0</c:v>
                </c:pt>
                <c:pt idx="232" c:formatCode="0.00">
                  <c:v>0</c:v>
                </c:pt>
                <c:pt idx="233" c:formatCode="0.00">
                  <c:v>0</c:v>
                </c:pt>
                <c:pt idx="234" c:formatCode="0.00">
                  <c:v>0</c:v>
                </c:pt>
                <c:pt idx="235" c:formatCode="0.00">
                  <c:v>0</c:v>
                </c:pt>
                <c:pt idx="236" c:formatCode="0.00">
                  <c:v>0</c:v>
                </c:pt>
                <c:pt idx="237" c:formatCode="0.00">
                  <c:v>0</c:v>
                </c:pt>
                <c:pt idx="238" c:formatCode="0.00">
                  <c:v>0</c:v>
                </c:pt>
                <c:pt idx="239" c:formatCode="0.00">
                  <c:v>0</c:v>
                </c:pt>
                <c:pt idx="240" c:formatCode="0.00">
                  <c:v>0</c:v>
                </c:pt>
                <c:pt idx="241" c:formatCode="0.00">
                  <c:v>0</c:v>
                </c:pt>
                <c:pt idx="242" c:formatCode="0.00">
                  <c:v>0</c:v>
                </c:pt>
                <c:pt idx="243" c:formatCode="0.00">
                  <c:v>0</c:v>
                </c:pt>
                <c:pt idx="244" c:formatCode="0.00">
                  <c:v>0</c:v>
                </c:pt>
                <c:pt idx="245" c:formatCode="0.00">
                  <c:v>0</c:v>
                </c:pt>
                <c:pt idx="246" c:formatCode="0.00">
                  <c:v>0</c:v>
                </c:pt>
                <c:pt idx="247" c:formatCode="0.00">
                  <c:v>0</c:v>
                </c:pt>
                <c:pt idx="248" c:formatCode="0.00">
                  <c:v>0</c:v>
                </c:pt>
                <c:pt idx="249" c:formatCode="0.00">
                  <c:v>0</c:v>
                </c:pt>
                <c:pt idx="250" c:formatCode="0.00">
                  <c:v>0</c:v>
                </c:pt>
                <c:pt idx="251" c:formatCode="0.00">
                  <c:v>0</c:v>
                </c:pt>
                <c:pt idx="252" c:formatCode="0.00">
                  <c:v>0</c:v>
                </c:pt>
                <c:pt idx="253" c:formatCode="0.00">
                  <c:v>0</c:v>
                </c:pt>
                <c:pt idx="254" c:formatCode="0.00">
                  <c:v>0</c:v>
                </c:pt>
                <c:pt idx="255" c:formatCode="0.00">
                  <c:v>0</c:v>
                </c:pt>
                <c:pt idx="256" c:formatCode="0.00">
                  <c:v>0</c:v>
                </c:pt>
                <c:pt idx="257" c:formatCode="0.00">
                  <c:v>0</c:v>
                </c:pt>
                <c:pt idx="258" c:formatCode="0.00">
                  <c:v>0</c:v>
                </c:pt>
                <c:pt idx="259" c:formatCode="0.00">
                  <c:v>0</c:v>
                </c:pt>
                <c:pt idx="260" c:formatCode="0.00">
                  <c:v>0</c:v>
                </c:pt>
                <c:pt idx="261" c:formatCode="0.00">
                  <c:v>0</c:v>
                </c:pt>
                <c:pt idx="262" c:formatCode="0.00">
                  <c:v>0</c:v>
                </c:pt>
                <c:pt idx="263" c:formatCode="0.00">
                  <c:v>0</c:v>
                </c:pt>
                <c:pt idx="264" c:formatCode="0.00">
                  <c:v>0</c:v>
                </c:pt>
                <c:pt idx="265" c:formatCode="0.00">
                  <c:v>0</c:v>
                </c:pt>
                <c:pt idx="266" c:formatCode="0.00">
                  <c:v>0</c:v>
                </c:pt>
                <c:pt idx="267" c:formatCode="0.00">
                  <c:v>0</c:v>
                </c:pt>
                <c:pt idx="268" c:formatCode="0.00">
                  <c:v>0</c:v>
                </c:pt>
                <c:pt idx="269" c:formatCode="0.00">
                  <c:v>0</c:v>
                </c:pt>
                <c:pt idx="270" c:formatCode="0.00">
                  <c:v>0</c:v>
                </c:pt>
                <c:pt idx="271" c:formatCode="0.00">
                  <c:v>0</c:v>
                </c:pt>
                <c:pt idx="272" c:formatCode="0.00">
                  <c:v>0</c:v>
                </c:pt>
                <c:pt idx="273" c:formatCode="0.00">
                  <c:v>0</c:v>
                </c:pt>
                <c:pt idx="274" c:formatCode="0.00">
                  <c:v>0</c:v>
                </c:pt>
                <c:pt idx="275" c:formatCode="0.00">
                  <c:v>0</c:v>
                </c:pt>
                <c:pt idx="276" c:formatCode="0.00">
                  <c:v>0</c:v>
                </c:pt>
                <c:pt idx="277" c:formatCode="0.00">
                  <c:v>0</c:v>
                </c:pt>
                <c:pt idx="278" c:formatCode="0.00">
                  <c:v>0</c:v>
                </c:pt>
                <c:pt idx="279" c:formatCode="0.00">
                  <c:v>0</c:v>
                </c:pt>
                <c:pt idx="280" c:formatCode="0.00">
                  <c:v>0</c:v>
                </c:pt>
                <c:pt idx="281" c:formatCode="0.00">
                  <c:v>0</c:v>
                </c:pt>
                <c:pt idx="282" c:formatCode="0.00">
                  <c:v>0</c:v>
                </c:pt>
                <c:pt idx="283" c:formatCode="0.00">
                  <c:v>0</c:v>
                </c:pt>
                <c:pt idx="284" c:formatCode="0.00">
                  <c:v>0</c:v>
                </c:pt>
                <c:pt idx="285" c:formatCode="0.00">
                  <c:v>0</c:v>
                </c:pt>
                <c:pt idx="286" c:formatCode="0.00">
                  <c:v>0</c:v>
                </c:pt>
                <c:pt idx="287" c:formatCode="0.00">
                  <c:v>0</c:v>
                </c:pt>
                <c:pt idx="288" c:formatCode="0.00">
                  <c:v>0</c:v>
                </c:pt>
                <c:pt idx="289" c:formatCode="0.00">
                  <c:v>0</c:v>
                </c:pt>
                <c:pt idx="290" c:formatCode="0.00">
                  <c:v>0</c:v>
                </c:pt>
                <c:pt idx="291" c:formatCode="0.00">
                  <c:v>0</c:v>
                </c:pt>
                <c:pt idx="292" c:formatCode="0.00">
                  <c:v>0</c:v>
                </c:pt>
                <c:pt idx="293" c:formatCode="0.00">
                  <c:v>0</c:v>
                </c:pt>
                <c:pt idx="294" c:formatCode="0.00">
                  <c:v>0</c:v>
                </c:pt>
                <c:pt idx="295" c:formatCode="0.00">
                  <c:v>0</c:v>
                </c:pt>
                <c:pt idx="296" c:formatCode="0.00">
                  <c:v>0</c:v>
                </c:pt>
                <c:pt idx="297" c:formatCode="0.00">
                  <c:v>0</c:v>
                </c:pt>
                <c:pt idx="298" c:formatCode="0.00">
                  <c:v>0</c:v>
                </c:pt>
                <c:pt idx="299" c:formatCode="0.00">
                  <c:v>0</c:v>
                </c:pt>
                <c:pt idx="300" c:formatCode="0.00">
                  <c:v>0</c:v>
                </c:pt>
                <c:pt idx="301" c:formatCode="0.00">
                  <c:v>0</c:v>
                </c:pt>
                <c:pt idx="302" c:formatCode="0.00">
                  <c:v>0</c:v>
                </c:pt>
                <c:pt idx="303" c:formatCode="0.00">
                  <c:v>0</c:v>
                </c:pt>
                <c:pt idx="304" c:formatCode="0.00">
                  <c:v>0</c:v>
                </c:pt>
                <c:pt idx="305" c:formatCode="0.00">
                  <c:v>0</c:v>
                </c:pt>
                <c:pt idx="306" c:formatCode="0.00">
                  <c:v>0</c:v>
                </c:pt>
                <c:pt idx="307" c:formatCode="0.00">
                  <c:v>0</c:v>
                </c:pt>
                <c:pt idx="308" c:formatCode="0.00">
                  <c:v>0</c:v>
                </c:pt>
                <c:pt idx="309" c:formatCode="0.00">
                  <c:v>0</c:v>
                </c:pt>
                <c:pt idx="310" c:formatCode="0.00">
                  <c:v>0</c:v>
                </c:pt>
                <c:pt idx="311" c:formatCode="0.00">
                  <c:v>0</c:v>
                </c:pt>
                <c:pt idx="312" c:formatCode="0.00">
                  <c:v>0</c:v>
                </c:pt>
                <c:pt idx="313" c:formatCode="0.00">
                  <c:v>0</c:v>
                </c:pt>
                <c:pt idx="314" c:formatCode="0.00">
                  <c:v>0</c:v>
                </c:pt>
                <c:pt idx="315" c:formatCode="0.00">
                  <c:v>0</c:v>
                </c:pt>
                <c:pt idx="316" c:formatCode="0.00">
                  <c:v>0</c:v>
                </c:pt>
                <c:pt idx="317" c:formatCode="0.00">
                  <c:v>0</c:v>
                </c:pt>
                <c:pt idx="318" c:formatCode="0.00">
                  <c:v>0</c:v>
                </c:pt>
                <c:pt idx="319" c:formatCode="0.00">
                  <c:v>0</c:v>
                </c:pt>
                <c:pt idx="320" c:formatCode="0.00">
                  <c:v>0</c:v>
                </c:pt>
                <c:pt idx="321" c:formatCode="0.00">
                  <c:v>0</c:v>
                </c:pt>
                <c:pt idx="322" c:formatCode="0.00">
                  <c:v>0</c:v>
                </c:pt>
                <c:pt idx="323" c:formatCode="0.00">
                  <c:v>0</c:v>
                </c:pt>
                <c:pt idx="324" c:formatCode="0.00">
                  <c:v>0</c:v>
                </c:pt>
                <c:pt idx="325" c:formatCode="0.00">
                  <c:v>0</c:v>
                </c:pt>
                <c:pt idx="326" c:formatCode="0.00">
                  <c:v>0</c:v>
                </c:pt>
                <c:pt idx="327" c:formatCode="0.00">
                  <c:v>0</c:v>
                </c:pt>
                <c:pt idx="328" c:formatCode="0.00">
                  <c:v>0</c:v>
                </c:pt>
                <c:pt idx="329" c:formatCode="0.00">
                  <c:v>0</c:v>
                </c:pt>
                <c:pt idx="330" c:formatCode="0.00">
                  <c:v>0</c:v>
                </c:pt>
                <c:pt idx="331" c:formatCode="0.00">
                  <c:v>0</c:v>
                </c:pt>
                <c:pt idx="332" c:formatCode="0.00">
                  <c:v>0</c:v>
                </c:pt>
                <c:pt idx="333" c:formatCode="0.00">
                  <c:v>0</c:v>
                </c:pt>
                <c:pt idx="334" c:formatCode="0.00">
                  <c:v>0</c:v>
                </c:pt>
                <c:pt idx="335" c:formatCode="0.00">
                  <c:v>0</c:v>
                </c:pt>
                <c:pt idx="336" c:formatCode="0.00">
                  <c:v>0</c:v>
                </c:pt>
                <c:pt idx="337" c:formatCode="0.00">
                  <c:v>0</c:v>
                </c:pt>
                <c:pt idx="338" c:formatCode="0.00">
                  <c:v>0</c:v>
                </c:pt>
                <c:pt idx="339" c:formatCode="0.00">
                  <c:v>0</c:v>
                </c:pt>
                <c:pt idx="340" c:formatCode="0.00">
                  <c:v>0</c:v>
                </c:pt>
                <c:pt idx="341" c:formatCode="0.00">
                  <c:v>0</c:v>
                </c:pt>
                <c:pt idx="342" c:formatCode="0.00">
                  <c:v>0</c:v>
                </c:pt>
                <c:pt idx="343" c:formatCode="0.00">
                  <c:v>0</c:v>
                </c:pt>
                <c:pt idx="344" c:formatCode="0.00">
                  <c:v>0</c:v>
                </c:pt>
                <c:pt idx="345" c:formatCode="0.00">
                  <c:v>0</c:v>
                </c:pt>
                <c:pt idx="346" c:formatCode="0.00">
                  <c:v>0</c:v>
                </c:pt>
                <c:pt idx="347" c:formatCode="0.00">
                  <c:v>0</c:v>
                </c:pt>
                <c:pt idx="348" c:formatCode="0.00">
                  <c:v>0</c:v>
                </c:pt>
                <c:pt idx="349" c:formatCode="0.00">
                  <c:v>0</c:v>
                </c:pt>
                <c:pt idx="350" c:formatCode="0.00">
                  <c:v>0</c:v>
                </c:pt>
                <c:pt idx="351" c:formatCode="0.00">
                  <c:v>0</c:v>
                </c:pt>
                <c:pt idx="352" c:formatCode="0.00">
                  <c:v>0</c:v>
                </c:pt>
                <c:pt idx="353" c:formatCode="0.00">
                  <c:v>0</c:v>
                </c:pt>
                <c:pt idx="354" c:formatCode="0.00">
                  <c:v>0</c:v>
                </c:pt>
                <c:pt idx="355" c:formatCode="0.00">
                  <c:v>0</c:v>
                </c:pt>
                <c:pt idx="356" c:formatCode="0.00">
                  <c:v>0</c:v>
                </c:pt>
                <c:pt idx="357" c:formatCode="0.00">
                  <c:v>0</c:v>
                </c:pt>
                <c:pt idx="358" c:formatCode="0.00">
                  <c:v>0</c:v>
                </c:pt>
                <c:pt idx="359" c:formatCode="0.00">
                  <c:v>0</c:v>
                </c:pt>
                <c:pt idx="360" c:formatCode="0.00">
                  <c:v>0</c:v>
                </c:pt>
                <c:pt idx="361" c:formatCode="0.00">
                  <c:v>0</c:v>
                </c:pt>
                <c:pt idx="362" c:formatCode="0.00">
                  <c:v>0</c:v>
                </c:pt>
                <c:pt idx="363" c:formatCode="0.00">
                  <c:v>0</c:v>
                </c:pt>
                <c:pt idx="364" c:formatCode="0.00">
                  <c:v>0</c:v>
                </c:pt>
                <c:pt idx="365" c:formatCode="0.00">
                  <c:v>0</c:v>
                </c:pt>
                <c:pt idx="366" c:formatCode="0.00">
                  <c:v>0</c:v>
                </c:pt>
                <c:pt idx="367" c:formatCode="0.00">
                  <c:v>0</c:v>
                </c:pt>
                <c:pt idx="368" c:formatCode="0.00">
                  <c:v>0</c:v>
                </c:pt>
                <c:pt idx="369" c:formatCode="0.00">
                  <c:v>0</c:v>
                </c:pt>
                <c:pt idx="370" c:formatCode="0.00">
                  <c:v>0</c:v>
                </c:pt>
                <c:pt idx="371" c:formatCode="0.00">
                  <c:v>0</c:v>
                </c:pt>
                <c:pt idx="372" c:formatCode="0.00">
                  <c:v>0</c:v>
                </c:pt>
                <c:pt idx="373" c:formatCode="0.00">
                  <c:v>0</c:v>
                </c:pt>
                <c:pt idx="374" c:formatCode="0.00">
                  <c:v>0</c:v>
                </c:pt>
                <c:pt idx="375" c:formatCode="0.00">
                  <c:v>0</c:v>
                </c:pt>
                <c:pt idx="376" c:formatCode="0.00">
                  <c:v>0</c:v>
                </c:pt>
                <c:pt idx="377" c:formatCode="0.00">
                  <c:v>0</c:v>
                </c:pt>
                <c:pt idx="378" c:formatCode="0.00">
                  <c:v>0</c:v>
                </c:pt>
                <c:pt idx="379" c:formatCode="0.00">
                  <c:v>0</c:v>
                </c:pt>
                <c:pt idx="380" c:formatCode="0.00">
                  <c:v>0</c:v>
                </c:pt>
                <c:pt idx="381" c:formatCode="0.00">
                  <c:v>0</c:v>
                </c:pt>
                <c:pt idx="382" c:formatCode="0.00">
                  <c:v>0</c:v>
                </c:pt>
                <c:pt idx="383" c:formatCode="0.00">
                  <c:v>0</c:v>
                </c:pt>
                <c:pt idx="384" c:formatCode="0.00">
                  <c:v>0</c:v>
                </c:pt>
                <c:pt idx="385" c:formatCode="0.00">
                  <c:v>0</c:v>
                </c:pt>
                <c:pt idx="386" c:formatCode="0.00">
                  <c:v>0</c:v>
                </c:pt>
                <c:pt idx="387" c:formatCode="0.00">
                  <c:v>0</c:v>
                </c:pt>
                <c:pt idx="388" c:formatCode="0.00">
                  <c:v>0</c:v>
                </c:pt>
                <c:pt idx="389" c:formatCode="0.00">
                  <c:v>0</c:v>
                </c:pt>
                <c:pt idx="390" c:formatCode="0.00">
                  <c:v>0</c:v>
                </c:pt>
                <c:pt idx="391" c:formatCode="0.00">
                  <c:v>0</c:v>
                </c:pt>
                <c:pt idx="392" c:formatCode="0.00">
                  <c:v>0</c:v>
                </c:pt>
                <c:pt idx="393" c:formatCode="0.00">
                  <c:v>0</c:v>
                </c:pt>
                <c:pt idx="394" c:formatCode="0.00">
                  <c:v>0</c:v>
                </c:pt>
                <c:pt idx="395" c:formatCode="0.00">
                  <c:v>0</c:v>
                </c:pt>
                <c:pt idx="396" c:formatCode="0.00">
                  <c:v>0</c:v>
                </c:pt>
                <c:pt idx="397" c:formatCode="0.00">
                  <c:v>0</c:v>
                </c:pt>
                <c:pt idx="398" c:formatCode="0.00">
                  <c:v>0</c:v>
                </c:pt>
                <c:pt idx="399" c:formatCode="0.00">
                  <c:v>0</c:v>
                </c:pt>
                <c:pt idx="400" c:formatCode="0.00">
                  <c:v>0</c:v>
                </c:pt>
                <c:pt idx="401" c:formatCode="0.00">
                  <c:v>0</c:v>
                </c:pt>
                <c:pt idx="402" c:formatCode="0.00">
                  <c:v>0</c:v>
                </c:pt>
                <c:pt idx="403" c:formatCode="0.00">
                  <c:v>0</c:v>
                </c:pt>
                <c:pt idx="404" c:formatCode="0.00">
                  <c:v>0</c:v>
                </c:pt>
                <c:pt idx="405" c:formatCode="0.00">
                  <c:v>0</c:v>
                </c:pt>
                <c:pt idx="406" c:formatCode="0.00">
                  <c:v>0</c:v>
                </c:pt>
                <c:pt idx="407" c:formatCode="0.00">
                  <c:v>0</c:v>
                </c:pt>
                <c:pt idx="408" c:formatCode="0.00">
                  <c:v>0</c:v>
                </c:pt>
                <c:pt idx="409" c:formatCode="0.00">
                  <c:v>0</c:v>
                </c:pt>
                <c:pt idx="410" c:formatCode="0.00">
                  <c:v>0</c:v>
                </c:pt>
                <c:pt idx="411" c:formatCode="0.00">
                  <c:v>0</c:v>
                </c:pt>
                <c:pt idx="412" c:formatCode="0.00">
                  <c:v>0</c:v>
                </c:pt>
                <c:pt idx="413" c:formatCode="0.00">
                  <c:v>0</c:v>
                </c:pt>
                <c:pt idx="414" c:formatCode="0.00">
                  <c:v>0</c:v>
                </c:pt>
                <c:pt idx="415" c:formatCode="0.00">
                  <c:v>0</c:v>
                </c:pt>
                <c:pt idx="416" c:formatCode="0.00">
                  <c:v>0</c:v>
                </c:pt>
                <c:pt idx="417" c:formatCode="0.00">
                  <c:v>0</c:v>
                </c:pt>
                <c:pt idx="418" c:formatCode="0.00">
                  <c:v>0</c:v>
                </c:pt>
                <c:pt idx="419" c:formatCode="0.00">
                  <c:v>0</c:v>
                </c:pt>
                <c:pt idx="420" c:formatCode="0.00">
                  <c:v>0</c:v>
                </c:pt>
                <c:pt idx="421" c:formatCode="0.00">
                  <c:v>0</c:v>
                </c:pt>
                <c:pt idx="422" c:formatCode="0.00">
                  <c:v>0</c:v>
                </c:pt>
                <c:pt idx="423" c:formatCode="0.00">
                  <c:v>0</c:v>
                </c:pt>
                <c:pt idx="424" c:formatCode="0.00">
                  <c:v>0</c:v>
                </c:pt>
                <c:pt idx="425" c:formatCode="0.00">
                  <c:v>0</c:v>
                </c:pt>
                <c:pt idx="426" c:formatCode="0.00">
                  <c:v>0</c:v>
                </c:pt>
                <c:pt idx="427" c:formatCode="0.00">
                  <c:v>0</c:v>
                </c:pt>
                <c:pt idx="428" c:formatCode="0.00">
                  <c:v>0</c:v>
                </c:pt>
                <c:pt idx="429" c:formatCode="0.00">
                  <c:v>0</c:v>
                </c:pt>
                <c:pt idx="430" c:formatCode="0.00">
                  <c:v>0</c:v>
                </c:pt>
                <c:pt idx="431" c:formatCode="0.00">
                  <c:v>0</c:v>
                </c:pt>
                <c:pt idx="432" c:formatCode="0.00">
                  <c:v>0</c:v>
                </c:pt>
                <c:pt idx="433" c:formatCode="0.00">
                  <c:v>0</c:v>
                </c:pt>
                <c:pt idx="434" c:formatCode="0.00">
                  <c:v>0</c:v>
                </c:pt>
                <c:pt idx="435" c:formatCode="0.00">
                  <c:v>0</c:v>
                </c:pt>
                <c:pt idx="436" c:formatCode="0.00">
                  <c:v>0</c:v>
                </c:pt>
                <c:pt idx="437" c:formatCode="0.00">
                  <c:v>0</c:v>
                </c:pt>
                <c:pt idx="438" c:formatCode="0.00">
                  <c:v>0</c:v>
                </c:pt>
                <c:pt idx="439" c:formatCode="0.00">
                  <c:v>0</c:v>
                </c:pt>
                <c:pt idx="440" c:formatCode="0.00">
                  <c:v>0</c:v>
                </c:pt>
                <c:pt idx="441" c:formatCode="0.00">
                  <c:v>0</c:v>
                </c:pt>
                <c:pt idx="442" c:formatCode="0.00">
                  <c:v>0</c:v>
                </c:pt>
                <c:pt idx="443" c:formatCode="0.00">
                  <c:v>0</c:v>
                </c:pt>
                <c:pt idx="444" c:formatCode="0.00">
                  <c:v>0</c:v>
                </c:pt>
                <c:pt idx="445" c:formatCode="0.00">
                  <c:v>0</c:v>
                </c:pt>
                <c:pt idx="446" c:formatCode="0.00">
                  <c:v>0</c:v>
                </c:pt>
                <c:pt idx="447" c:formatCode="0.00">
                  <c:v>0</c:v>
                </c:pt>
                <c:pt idx="448" c:formatCode="0.00">
                  <c:v>0</c:v>
                </c:pt>
                <c:pt idx="449" c:formatCode="0.00">
                  <c:v>0</c:v>
                </c:pt>
                <c:pt idx="450" c:formatCode="0.00">
                  <c:v>0</c:v>
                </c:pt>
                <c:pt idx="451" c:formatCode="0.00">
                  <c:v>0</c:v>
                </c:pt>
                <c:pt idx="452" c:formatCode="0.00">
                  <c:v>0</c:v>
                </c:pt>
                <c:pt idx="453" c:formatCode="0.00">
                  <c:v>0</c:v>
                </c:pt>
                <c:pt idx="454" c:formatCode="0.00">
                  <c:v>0</c:v>
                </c:pt>
                <c:pt idx="455" c:formatCode="0.00">
                  <c:v>0</c:v>
                </c:pt>
                <c:pt idx="456" c:formatCode="0.00">
                  <c:v>0</c:v>
                </c:pt>
                <c:pt idx="457" c:formatCode="0.00">
                  <c:v>0</c:v>
                </c:pt>
                <c:pt idx="458" c:formatCode="0.00">
                  <c:v>0</c:v>
                </c:pt>
                <c:pt idx="459" c:formatCode="0.00">
                  <c:v>0</c:v>
                </c:pt>
                <c:pt idx="460" c:formatCode="0.00">
                  <c:v>0</c:v>
                </c:pt>
                <c:pt idx="461" c:formatCode="0.00">
                  <c:v>0</c:v>
                </c:pt>
                <c:pt idx="462" c:formatCode="0.00">
                  <c:v>0</c:v>
                </c:pt>
                <c:pt idx="463" c:formatCode="0.00">
                  <c:v>0</c:v>
                </c:pt>
                <c:pt idx="464" c:formatCode="0.00">
                  <c:v>0</c:v>
                </c:pt>
                <c:pt idx="465" c:formatCode="0.00">
                  <c:v>0</c:v>
                </c:pt>
                <c:pt idx="466" c:formatCode="0.00">
                  <c:v>0</c:v>
                </c:pt>
                <c:pt idx="467" c:formatCode="0.00">
                  <c:v>0</c:v>
                </c:pt>
                <c:pt idx="468" c:formatCode="0.00">
                  <c:v>0</c:v>
                </c:pt>
                <c:pt idx="469" c:formatCode="0.00">
                  <c:v>0</c:v>
                </c:pt>
                <c:pt idx="470" c:formatCode="0.00">
                  <c:v>0</c:v>
                </c:pt>
                <c:pt idx="471" c:formatCode="0.00">
                  <c:v>0</c:v>
                </c:pt>
                <c:pt idx="472" c:formatCode="0.00">
                  <c:v>0</c:v>
                </c:pt>
                <c:pt idx="473" c:formatCode="0.00">
                  <c:v>0</c:v>
                </c:pt>
                <c:pt idx="474" c:formatCode="0.00">
                  <c:v>0</c:v>
                </c:pt>
                <c:pt idx="475" c:formatCode="0.00">
                  <c:v>0</c:v>
                </c:pt>
                <c:pt idx="476" c:formatCode="0.00">
                  <c:v>0</c:v>
                </c:pt>
                <c:pt idx="477" c:formatCode="0.00">
                  <c:v>0</c:v>
                </c:pt>
                <c:pt idx="478" c:formatCode="0.00">
                  <c:v>0</c:v>
                </c:pt>
                <c:pt idx="479" c:formatCode="0.00">
                  <c:v>0</c:v>
                </c:pt>
                <c:pt idx="480" c:formatCode="0.00">
                  <c:v>0</c:v>
                </c:pt>
                <c:pt idx="481" c:formatCode="0.00">
                  <c:v>0</c:v>
                </c:pt>
                <c:pt idx="482" c:formatCode="0.00">
                  <c:v>0</c:v>
                </c:pt>
                <c:pt idx="483" c:formatCode="0.00">
                  <c:v>0</c:v>
                </c:pt>
                <c:pt idx="484" c:formatCode="0.00">
                  <c:v>0</c:v>
                </c:pt>
                <c:pt idx="485" c:formatCode="0.00">
                  <c:v>0</c:v>
                </c:pt>
                <c:pt idx="486" c:formatCode="0.00">
                  <c:v>0</c:v>
                </c:pt>
                <c:pt idx="487" c:formatCode="0.00">
                  <c:v>0</c:v>
                </c:pt>
                <c:pt idx="488" c:formatCode="0.00">
                  <c:v>0</c:v>
                </c:pt>
                <c:pt idx="489" c:formatCode="0.00">
                  <c:v>0</c:v>
                </c:pt>
                <c:pt idx="490" c:formatCode="0.00">
                  <c:v>0</c:v>
                </c:pt>
                <c:pt idx="491" c:formatCode="0.00">
                  <c:v>0</c:v>
                </c:pt>
                <c:pt idx="492" c:formatCode="0.00">
                  <c:v>0</c:v>
                </c:pt>
                <c:pt idx="493" c:formatCode="0.00">
                  <c:v>0</c:v>
                </c:pt>
                <c:pt idx="494" c:formatCode="0.00">
                  <c:v>0</c:v>
                </c:pt>
                <c:pt idx="495" c:formatCode="0.00">
                  <c:v>0</c:v>
                </c:pt>
                <c:pt idx="496" c:formatCode="0.00">
                  <c:v>0</c:v>
                </c:pt>
                <c:pt idx="497" c:formatCode="0.00">
                  <c:v>0</c:v>
                </c:pt>
                <c:pt idx="498" c:formatCode="0.00">
                  <c:v>0</c:v>
                </c:pt>
                <c:pt idx="499" c:formatCode="0.00">
                  <c:v>0</c:v>
                </c:pt>
                <c:pt idx="500" c:formatCode="0.00">
                  <c:v>0</c:v>
                </c:pt>
                <c:pt idx="501" c:formatCode="0.00">
                  <c:v>0</c:v>
                </c:pt>
                <c:pt idx="502" c:formatCode="0.00">
                  <c:v>0</c:v>
                </c:pt>
                <c:pt idx="503" c:formatCode="0.00">
                  <c:v>0</c:v>
                </c:pt>
                <c:pt idx="504" c:formatCode="0.00">
                  <c:v>0</c:v>
                </c:pt>
                <c:pt idx="505" c:formatCode="0.00">
                  <c:v>0</c:v>
                </c:pt>
                <c:pt idx="506" c:formatCode="0.00">
                  <c:v>0</c:v>
                </c:pt>
                <c:pt idx="507" c:formatCode="0.00">
                  <c:v>0</c:v>
                </c:pt>
                <c:pt idx="508" c:formatCode="0.00">
                  <c:v>0</c:v>
                </c:pt>
                <c:pt idx="509" c:formatCode="0.00">
                  <c:v>0</c:v>
                </c:pt>
                <c:pt idx="510" c:formatCode="0.00">
                  <c:v>0</c:v>
                </c:pt>
                <c:pt idx="511" c:formatCode="0.00">
                  <c:v>0</c:v>
                </c:pt>
                <c:pt idx="512" c:formatCode="0.00">
                  <c:v>0</c:v>
                </c:pt>
                <c:pt idx="513" c:formatCode="0.00">
                  <c:v>0</c:v>
                </c:pt>
                <c:pt idx="514" c:formatCode="0.00">
                  <c:v>0</c:v>
                </c:pt>
                <c:pt idx="515" c:formatCode="0.00">
                  <c:v>0</c:v>
                </c:pt>
                <c:pt idx="516" c:formatCode="0.00">
                  <c:v>0</c:v>
                </c:pt>
                <c:pt idx="517" c:formatCode="0.00">
                  <c:v>0</c:v>
                </c:pt>
                <c:pt idx="518" c:formatCode="0.00">
                  <c:v>0</c:v>
                </c:pt>
                <c:pt idx="519" c:formatCode="0.00">
                  <c:v>0</c:v>
                </c:pt>
                <c:pt idx="520" c:formatCode="0.00">
                  <c:v>0</c:v>
                </c:pt>
                <c:pt idx="521" c:formatCode="0.00">
                  <c:v>0</c:v>
                </c:pt>
                <c:pt idx="522" c:formatCode="0.00">
                  <c:v>0</c:v>
                </c:pt>
                <c:pt idx="523" c:formatCode="0.00">
                  <c:v>0</c:v>
                </c:pt>
                <c:pt idx="524" c:formatCode="0.00">
                  <c:v>0</c:v>
                </c:pt>
                <c:pt idx="525" c:formatCode="0.00">
                  <c:v>0</c:v>
                </c:pt>
                <c:pt idx="526" c:formatCode="0.00">
                  <c:v>0</c:v>
                </c:pt>
                <c:pt idx="527" c:formatCode="0.00">
                  <c:v>0</c:v>
                </c:pt>
                <c:pt idx="528" c:formatCode="0.00">
                  <c:v>0</c:v>
                </c:pt>
                <c:pt idx="529" c:formatCode="0.00">
                  <c:v>0</c:v>
                </c:pt>
                <c:pt idx="530" c:formatCode="0.00">
                  <c:v>0</c:v>
                </c:pt>
                <c:pt idx="531" c:formatCode="0.00">
                  <c:v>0</c:v>
                </c:pt>
                <c:pt idx="532" c:formatCode="0.00">
                  <c:v>0</c:v>
                </c:pt>
                <c:pt idx="533" c:formatCode="0.00">
                  <c:v>0</c:v>
                </c:pt>
                <c:pt idx="534" c:formatCode="0.00">
                  <c:v>0</c:v>
                </c:pt>
                <c:pt idx="535" c:formatCode="0.00">
                  <c:v>0</c:v>
                </c:pt>
                <c:pt idx="536" c:formatCode="0.00">
                  <c:v>0</c:v>
                </c:pt>
                <c:pt idx="537" c:formatCode="0.00">
                  <c:v>0</c:v>
                </c:pt>
                <c:pt idx="538" c:formatCode="0.00">
                  <c:v>0</c:v>
                </c:pt>
                <c:pt idx="539" c:formatCode="0.00">
                  <c:v>0</c:v>
                </c:pt>
                <c:pt idx="540" c:formatCode="0.00">
                  <c:v>0</c:v>
                </c:pt>
                <c:pt idx="541" c:formatCode="0.00">
                  <c:v>0</c:v>
                </c:pt>
                <c:pt idx="542" c:formatCode="0.00">
                  <c:v>0</c:v>
                </c:pt>
                <c:pt idx="543" c:formatCode="0.00">
                  <c:v>0</c:v>
                </c:pt>
                <c:pt idx="544" c:formatCode="0.00">
                  <c:v>0</c:v>
                </c:pt>
                <c:pt idx="545" c:formatCode="0.00">
                  <c:v>0</c:v>
                </c:pt>
                <c:pt idx="546" c:formatCode="0.00">
                  <c:v>0</c:v>
                </c:pt>
                <c:pt idx="547" c:formatCode="0.00">
                  <c:v>0</c:v>
                </c:pt>
                <c:pt idx="548" c:formatCode="0.00">
                  <c:v>0</c:v>
                </c:pt>
                <c:pt idx="549" c:formatCode="0.00">
                  <c:v>0</c:v>
                </c:pt>
                <c:pt idx="550" c:formatCode="0.00">
                  <c:v>0</c:v>
                </c:pt>
                <c:pt idx="551" c:formatCode="0.00">
                  <c:v>0</c:v>
                </c:pt>
                <c:pt idx="552" c:formatCode="0.00">
                  <c:v>0</c:v>
                </c:pt>
                <c:pt idx="553" c:formatCode="0.00">
                  <c:v>0</c:v>
                </c:pt>
                <c:pt idx="554" c:formatCode="0.00">
                  <c:v>0</c:v>
                </c:pt>
                <c:pt idx="555" c:formatCode="0.00">
                  <c:v>0</c:v>
                </c:pt>
                <c:pt idx="556" c:formatCode="0.00">
                  <c:v>0</c:v>
                </c:pt>
                <c:pt idx="557" c:formatCode="0.00">
                  <c:v>0</c:v>
                </c:pt>
                <c:pt idx="558" c:formatCode="0.00">
                  <c:v>0</c:v>
                </c:pt>
                <c:pt idx="559" c:formatCode="0.00">
                  <c:v>0</c:v>
                </c:pt>
                <c:pt idx="560" c:formatCode="0.00">
                  <c:v>0</c:v>
                </c:pt>
                <c:pt idx="561" c:formatCode="0.00">
                  <c:v>0</c:v>
                </c:pt>
                <c:pt idx="562" c:formatCode="0.00">
                  <c:v>0</c:v>
                </c:pt>
                <c:pt idx="563" c:formatCode="0.00">
                  <c:v>0</c:v>
                </c:pt>
                <c:pt idx="564" c:formatCode="0.00">
                  <c:v>0</c:v>
                </c:pt>
                <c:pt idx="565" c:formatCode="0.00">
                  <c:v>0</c:v>
                </c:pt>
                <c:pt idx="566" c:formatCode="0.00">
                  <c:v>0</c:v>
                </c:pt>
                <c:pt idx="567" c:formatCode="0.00">
                  <c:v>0</c:v>
                </c:pt>
                <c:pt idx="568" c:formatCode="0.00">
                  <c:v>0</c:v>
                </c:pt>
                <c:pt idx="569" c:formatCode="0.00">
                  <c:v>0</c:v>
                </c:pt>
                <c:pt idx="570" c:formatCode="0.00">
                  <c:v>0</c:v>
                </c:pt>
                <c:pt idx="571" c:formatCode="0.00">
                  <c:v>0</c:v>
                </c:pt>
                <c:pt idx="572" c:formatCode="0.00">
                  <c:v>0</c:v>
                </c:pt>
                <c:pt idx="573" c:formatCode="0.00">
                  <c:v>0</c:v>
                </c:pt>
                <c:pt idx="574" c:formatCode="0.00">
                  <c:v>0</c:v>
                </c:pt>
                <c:pt idx="575" c:formatCode="0.00">
                  <c:v>0</c:v>
                </c:pt>
                <c:pt idx="576" c:formatCode="0.00">
                  <c:v>0</c:v>
                </c:pt>
                <c:pt idx="577" c:formatCode="0.00">
                  <c:v>0</c:v>
                </c:pt>
                <c:pt idx="578" c:formatCode="0.00">
                  <c:v>0</c:v>
                </c:pt>
                <c:pt idx="579" c:formatCode="0.00">
                  <c:v>0</c:v>
                </c:pt>
                <c:pt idx="580" c:formatCode="0.00">
                  <c:v>0</c:v>
                </c:pt>
                <c:pt idx="581" c:formatCode="0.00">
                  <c:v>0</c:v>
                </c:pt>
                <c:pt idx="582" c:formatCode="0.00">
                  <c:v>0</c:v>
                </c:pt>
                <c:pt idx="583" c:formatCode="0.00">
                  <c:v>0</c:v>
                </c:pt>
                <c:pt idx="584" c:formatCode="0.00">
                  <c:v>0</c:v>
                </c:pt>
                <c:pt idx="585" c:formatCode="0.00">
                  <c:v>0</c:v>
                </c:pt>
                <c:pt idx="586" c:formatCode="0.00">
                  <c:v>0</c:v>
                </c:pt>
                <c:pt idx="587" c:formatCode="0.00">
                  <c:v>0</c:v>
                </c:pt>
                <c:pt idx="588" c:formatCode="0.00">
                  <c:v>0</c:v>
                </c:pt>
                <c:pt idx="589" c:formatCode="0.00">
                  <c:v>0</c:v>
                </c:pt>
                <c:pt idx="590" c:formatCode="0.00">
                  <c:v>0</c:v>
                </c:pt>
                <c:pt idx="591" c:formatCode="0.00">
                  <c:v>0</c:v>
                </c:pt>
                <c:pt idx="592" c:formatCode="0.00">
                  <c:v>0</c:v>
                </c:pt>
                <c:pt idx="593" c:formatCode="0.00">
                  <c:v>0</c:v>
                </c:pt>
                <c:pt idx="594" c:formatCode="0.00">
                  <c:v>0</c:v>
                </c:pt>
                <c:pt idx="595" c:formatCode="0.00">
                  <c:v>0</c:v>
                </c:pt>
                <c:pt idx="596" c:formatCode="0.00">
                  <c:v>0</c:v>
                </c:pt>
                <c:pt idx="597" c:formatCode="0.00">
                  <c:v>0</c:v>
                </c:pt>
                <c:pt idx="598" c:formatCode="0.00">
                  <c:v>0</c:v>
                </c:pt>
                <c:pt idx="599" c:formatCode="0.00">
                  <c:v>0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56507697"/>
        <c:axId val="1042667531"/>
      </c:scatterChart>
      <c:valAx>
        <c:axId val="1956507697"/>
        <c:scaling>
          <c:orientation val="minMax"/>
        </c:scaling>
        <c:delete val="0"/>
        <c:axPos val="b"/>
        <c:majorGridlines>
          <c:spPr>
            <a:ln w="6350" cap="flat" cmpd="sng" algn="ctr">
              <a:solidFill>
                <a:srgbClr val="B7B7B7"/>
              </a:solidFill>
              <a:prstDash val="solid"/>
              <a:round/>
            </a:ln>
          </c:spPr>
        </c:majorGridlines>
        <c:title>
          <c:tx>
            <c:rich>
              <a:bodyPr rot="0" spcFirstLastPara="0" vertOverflow="ellipsis" vert="horz" wrap="square" anchor="ctr" anchorCtr="1"/>
              <a:lstStyle/>
              <a:p>
                <a:pPr lvl="0">
                  <a:defRPr lang="zh-CN" sz="12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sz="1200" b="1" i="0">
                    <a:solidFill>
                      <a:srgbClr val="000000"/>
                    </a:solidFill>
                    <a:latin typeface="+mn-lt"/>
                  </a:rPr>
                  <a:t>Time (s)</a:t>
                </a:r>
                <a:endParaRPr sz="1200" b="1" i="0">
                  <a:solidFill>
                    <a:srgbClr val="000000"/>
                  </a:solidFill>
                  <a:latin typeface="+mn-lt"/>
                </a:endParaRPr>
              </a:p>
            </c:rich>
          </c:tx>
          <c:layout>
            <c:manualLayout>
              <c:xMode val="edge"/>
              <c:yMode val="edge"/>
              <c:x val="0.877703996262128"/>
              <c:y val="0.884018053719463"/>
            </c:manualLayout>
          </c:layout>
          <c:overlay val="0"/>
        </c:title>
        <c:numFmt formatCode="General" sourceLinked="0"/>
        <c:majorTickMark val="none"/>
        <c:minorTickMark val="none"/>
        <c:tickLblPos val="nextTo"/>
        <c:spPr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</c:spPr>
        <c:txPr>
          <a:bodyPr rot="-60000000" spcFirstLastPara="0" vertOverflow="ellipsis" vert="horz" wrap="square" anchor="ctr" anchorCtr="1"/>
          <a:lstStyle/>
          <a:p>
            <a:pPr>
              <a:defRPr lang="zh-CN" sz="12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  <c:crossAx val="1042667531"/>
        <c:crosses val="autoZero"/>
        <c:crossBetween val="midCat"/>
      </c:valAx>
      <c:valAx>
        <c:axId val="1042667531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rgbClr val="B7B7B7"/>
              </a:solidFill>
              <a:prstDash val="solid"/>
              <a:round/>
            </a:ln>
          </c:spPr>
        </c:majorGridlines>
        <c:title>
          <c:tx>
            <c:rich>
              <a:bodyPr rot="-5400000" spcFirstLastPara="0" vertOverflow="ellipsis" vert="horz" wrap="square" anchor="ctr" anchorCtr="1"/>
              <a:lstStyle/>
              <a:p>
                <a:pPr lvl="0">
                  <a:defRPr lang="zh-CN" sz="12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sz="1200" b="1" i="0">
                    <a:solidFill>
                      <a:srgbClr val="000000"/>
                    </a:solidFill>
                    <a:latin typeface="+mn-lt"/>
                  </a:rPr>
                  <a:t>HZT Force (N/kg)</a:t>
                </a:r>
                <a:endParaRPr sz="1200" b="1" i="0">
                  <a:solidFill>
                    <a:srgbClr val="000000"/>
                  </a:solidFill>
                  <a:latin typeface="+mn-lt"/>
                </a:endParaRPr>
              </a:p>
            </c:rich>
          </c:tx>
          <c:layout>
            <c:manualLayout>
              <c:xMode val="edge"/>
              <c:yMode val="edge"/>
              <c:x val="0"/>
              <c:y val="0.0164776240521787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</c:spPr>
        <c:txPr>
          <a:bodyPr rot="-60000000" spcFirstLastPara="0" vertOverflow="ellipsis" vert="horz" wrap="square" anchor="ctr" anchorCtr="1"/>
          <a:lstStyle/>
          <a:p>
            <a:pPr>
              <a:defRPr lang="zh-CN" sz="12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  <c:crossAx val="1956507697"/>
        <c:crosses val="autoZero"/>
        <c:crossBetween val="midCat"/>
      </c:valAx>
    </c:plotArea>
    <c:plotVisOnly val="1"/>
    <c:dispBlanksAs val="gap"/>
    <c:showDLblsOverMax val="0"/>
    <c:extLst>
      <c:ext uri="{0b15fc19-7d7d-44ad-8c2d-2c3a37ce22c3}">
        <chartProps xmlns="https://web.wps.cn/et/2018/main" chartId="{0b061678-4939-492b-9d6c-66b53744501c}"/>
      </c:ext>
    </c:extLst>
  </c:chart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lvl="0">
              <a:defRPr lang="zh-CN" sz="14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r>
              <a:rPr sz="1400" b="1" i="0">
                <a:solidFill>
                  <a:srgbClr val="FF0000"/>
                </a:solidFill>
                <a:latin typeface="+mn-lt"/>
              </a:rPr>
              <a:t>HZT Power (t)</a:t>
            </a:r>
            <a:endParaRPr sz="1400" b="1" i="0">
              <a:solidFill>
                <a:srgbClr val="FF0000"/>
              </a:solidFill>
              <a:latin typeface="+mn-lt"/>
            </a:endParaRPr>
          </a:p>
        </c:rich>
      </c:tx>
      <c:layout>
        <c:manualLayout>
          <c:xMode val="edge"/>
          <c:yMode val="edge"/>
          <c:x val="0.440257127194861"/>
          <c:y val="0.0341084483383029"/>
        </c:manualLayout>
      </c:layout>
      <c:overlay val="0"/>
    </c:title>
    <c:autoTitleDeleted val="0"/>
    <c:plotArea>
      <c:layout>
        <c:manualLayout>
          <c:xMode val="edge"/>
          <c:yMode val="edge"/>
          <c:x val="0.100093169359178"/>
          <c:y val="0.0192186954789055"/>
          <c:w val="0.866662227699125"/>
          <c:h val="0.917112132092042"/>
        </c:manualLayout>
      </c:layout>
      <c:scatterChart>
        <c:scatterStyle val="marker"/>
        <c:varyColors val="0"/>
        <c:ser>
          <c:idx val="0"/>
          <c:order val="0"/>
          <c:spPr>
            <a:ln w="19050" cap="rnd" cmpd="sng" algn="ctr">
              <a:noFill/>
              <a:prstDash val="solid"/>
              <a:round/>
            </a:ln>
          </c:spPr>
          <c:marker>
            <c:symbol val="circle"/>
            <c:size val="7"/>
            <c:spPr>
              <a:solidFill>
                <a:schemeClr val="accent1"/>
              </a:solidFill>
              <a:ln w="6350" cap="flat" cmpd="sng" algn="ctr">
                <a:solidFill>
                  <a:schemeClr val="accent1"/>
                </a:solidFill>
                <a:prstDash val="solid"/>
                <a:round/>
              </a:ln>
            </c:spPr>
          </c:marker>
          <c:dLbls>
            <c:delete val="1"/>
          </c:dLbls>
          <c:xVal>
            <c:numRef>
              <c:f>'FROM SPLIT TIMES'!$F$3:$F$602</c:f>
              <c:numCache>
                <c:formatCode>General</c:formatCode>
                <c:ptCount val="600"/>
                <c:pt idx="0">
                  <c:v>0.01</c:v>
                </c:pt>
                <c:pt idx="1">
                  <c:v>0.02</c:v>
                </c:pt>
                <c:pt idx="2">
                  <c:v>0.03</c:v>
                </c:pt>
                <c:pt idx="3">
                  <c:v>0.04</c:v>
                </c:pt>
                <c:pt idx="4">
                  <c:v>0.05</c:v>
                </c:pt>
                <c:pt idx="5">
                  <c:v>0.06</c:v>
                </c:pt>
                <c:pt idx="6">
                  <c:v>0.07</c:v>
                </c:pt>
                <c:pt idx="7">
                  <c:v>0.08</c:v>
                </c:pt>
                <c:pt idx="8">
                  <c:v>0.09</c:v>
                </c:pt>
                <c:pt idx="9">
                  <c:v>0.1</c:v>
                </c:pt>
                <c:pt idx="10">
                  <c:v>0.11</c:v>
                </c:pt>
                <c:pt idx="11">
                  <c:v>0.12</c:v>
                </c:pt>
                <c:pt idx="12">
                  <c:v>0.13</c:v>
                </c:pt>
                <c:pt idx="13">
                  <c:v>0.14</c:v>
                </c:pt>
                <c:pt idx="14">
                  <c:v>0.15</c:v>
                </c:pt>
                <c:pt idx="15">
                  <c:v>0.16</c:v>
                </c:pt>
                <c:pt idx="16">
                  <c:v>0.17</c:v>
                </c:pt>
                <c:pt idx="17">
                  <c:v>0.18</c:v>
                </c:pt>
                <c:pt idx="18">
                  <c:v>0.19</c:v>
                </c:pt>
                <c:pt idx="19">
                  <c:v>0.2</c:v>
                </c:pt>
                <c:pt idx="20">
                  <c:v>0.21</c:v>
                </c:pt>
                <c:pt idx="21">
                  <c:v>0.22</c:v>
                </c:pt>
                <c:pt idx="22">
                  <c:v>0.23</c:v>
                </c:pt>
                <c:pt idx="23">
                  <c:v>0.24</c:v>
                </c:pt>
                <c:pt idx="24">
                  <c:v>0.25</c:v>
                </c:pt>
                <c:pt idx="25">
                  <c:v>0.26</c:v>
                </c:pt>
                <c:pt idx="26">
                  <c:v>0.27</c:v>
                </c:pt>
                <c:pt idx="27">
                  <c:v>0.28</c:v>
                </c:pt>
                <c:pt idx="28">
                  <c:v>0.29</c:v>
                </c:pt>
                <c:pt idx="29">
                  <c:v>0.3</c:v>
                </c:pt>
                <c:pt idx="30">
                  <c:v>0.31</c:v>
                </c:pt>
                <c:pt idx="31">
                  <c:v>0.32</c:v>
                </c:pt>
                <c:pt idx="32">
                  <c:v>0.33</c:v>
                </c:pt>
                <c:pt idx="33">
                  <c:v>0.34</c:v>
                </c:pt>
                <c:pt idx="34">
                  <c:v>0.35</c:v>
                </c:pt>
                <c:pt idx="35">
                  <c:v>0.36</c:v>
                </c:pt>
                <c:pt idx="36">
                  <c:v>0.37</c:v>
                </c:pt>
                <c:pt idx="37">
                  <c:v>0.38</c:v>
                </c:pt>
                <c:pt idx="38">
                  <c:v>0.39</c:v>
                </c:pt>
                <c:pt idx="39">
                  <c:v>0.4</c:v>
                </c:pt>
                <c:pt idx="40">
                  <c:v>0.41</c:v>
                </c:pt>
                <c:pt idx="41">
                  <c:v>0.42</c:v>
                </c:pt>
                <c:pt idx="42">
                  <c:v>0.43</c:v>
                </c:pt>
                <c:pt idx="43">
                  <c:v>0.44</c:v>
                </c:pt>
                <c:pt idx="44">
                  <c:v>0.45</c:v>
                </c:pt>
                <c:pt idx="45">
                  <c:v>0.46</c:v>
                </c:pt>
                <c:pt idx="46">
                  <c:v>0.47</c:v>
                </c:pt>
                <c:pt idx="47">
                  <c:v>0.48</c:v>
                </c:pt>
                <c:pt idx="48">
                  <c:v>0.49</c:v>
                </c:pt>
                <c:pt idx="49">
                  <c:v>0.5</c:v>
                </c:pt>
                <c:pt idx="50">
                  <c:v>0.51</c:v>
                </c:pt>
                <c:pt idx="51">
                  <c:v>0.52</c:v>
                </c:pt>
                <c:pt idx="52">
                  <c:v>0.53</c:v>
                </c:pt>
                <c:pt idx="53">
                  <c:v>0.54</c:v>
                </c:pt>
                <c:pt idx="54">
                  <c:v>0.55</c:v>
                </c:pt>
                <c:pt idx="55">
                  <c:v>0.56</c:v>
                </c:pt>
                <c:pt idx="56">
                  <c:v>0.57</c:v>
                </c:pt>
                <c:pt idx="57">
                  <c:v>0.58</c:v>
                </c:pt>
                <c:pt idx="58">
                  <c:v>0.59</c:v>
                </c:pt>
                <c:pt idx="59">
                  <c:v>0.6</c:v>
                </c:pt>
                <c:pt idx="60">
                  <c:v>0.61</c:v>
                </c:pt>
                <c:pt idx="61">
                  <c:v>0.62</c:v>
                </c:pt>
                <c:pt idx="62">
                  <c:v>0.63</c:v>
                </c:pt>
                <c:pt idx="63">
                  <c:v>0.64</c:v>
                </c:pt>
                <c:pt idx="64">
                  <c:v>0.65</c:v>
                </c:pt>
                <c:pt idx="65">
                  <c:v>0.66</c:v>
                </c:pt>
                <c:pt idx="66">
                  <c:v>0.67</c:v>
                </c:pt>
                <c:pt idx="67">
                  <c:v>0.68</c:v>
                </c:pt>
                <c:pt idx="68">
                  <c:v>0.69</c:v>
                </c:pt>
                <c:pt idx="69">
                  <c:v>0.7</c:v>
                </c:pt>
                <c:pt idx="70">
                  <c:v>0.71</c:v>
                </c:pt>
                <c:pt idx="71">
                  <c:v>0.72</c:v>
                </c:pt>
                <c:pt idx="72">
                  <c:v>0.73</c:v>
                </c:pt>
                <c:pt idx="73">
                  <c:v>0.74</c:v>
                </c:pt>
                <c:pt idx="74">
                  <c:v>0.75</c:v>
                </c:pt>
                <c:pt idx="75">
                  <c:v>0.76</c:v>
                </c:pt>
                <c:pt idx="76">
                  <c:v>0.77</c:v>
                </c:pt>
                <c:pt idx="77">
                  <c:v>0.78</c:v>
                </c:pt>
                <c:pt idx="78">
                  <c:v>0.79</c:v>
                </c:pt>
                <c:pt idx="79">
                  <c:v>0.8</c:v>
                </c:pt>
                <c:pt idx="80">
                  <c:v>0.81</c:v>
                </c:pt>
                <c:pt idx="81">
                  <c:v>0.82</c:v>
                </c:pt>
                <c:pt idx="82">
                  <c:v>0.83</c:v>
                </c:pt>
                <c:pt idx="83">
                  <c:v>0.84</c:v>
                </c:pt>
                <c:pt idx="84">
                  <c:v>0.85</c:v>
                </c:pt>
                <c:pt idx="85">
                  <c:v>0.86</c:v>
                </c:pt>
                <c:pt idx="86">
                  <c:v>0.87</c:v>
                </c:pt>
                <c:pt idx="87">
                  <c:v>0.88</c:v>
                </c:pt>
                <c:pt idx="88">
                  <c:v>0.89</c:v>
                </c:pt>
                <c:pt idx="89">
                  <c:v>0.9</c:v>
                </c:pt>
                <c:pt idx="90">
                  <c:v>0.91</c:v>
                </c:pt>
                <c:pt idx="91">
                  <c:v>0.92</c:v>
                </c:pt>
                <c:pt idx="92">
                  <c:v>0.93</c:v>
                </c:pt>
                <c:pt idx="93">
                  <c:v>0.94</c:v>
                </c:pt>
                <c:pt idx="94">
                  <c:v>0.95</c:v>
                </c:pt>
                <c:pt idx="95">
                  <c:v>0.96</c:v>
                </c:pt>
                <c:pt idx="96">
                  <c:v>0.97</c:v>
                </c:pt>
                <c:pt idx="97">
                  <c:v>0.98</c:v>
                </c:pt>
                <c:pt idx="98">
                  <c:v>0.99</c:v>
                </c:pt>
                <c:pt idx="99">
                  <c:v>1</c:v>
                </c:pt>
                <c:pt idx="100">
                  <c:v>1.01</c:v>
                </c:pt>
                <c:pt idx="101">
                  <c:v>1.02</c:v>
                </c:pt>
                <c:pt idx="102">
                  <c:v>1.03</c:v>
                </c:pt>
                <c:pt idx="103">
                  <c:v>1.04</c:v>
                </c:pt>
                <c:pt idx="104">
                  <c:v>1.05</c:v>
                </c:pt>
                <c:pt idx="105">
                  <c:v>1.06</c:v>
                </c:pt>
                <c:pt idx="106">
                  <c:v>1.07</c:v>
                </c:pt>
                <c:pt idx="107">
                  <c:v>1.08</c:v>
                </c:pt>
                <c:pt idx="108">
                  <c:v>1.09</c:v>
                </c:pt>
                <c:pt idx="109">
                  <c:v>1.1</c:v>
                </c:pt>
                <c:pt idx="110">
                  <c:v>1.11</c:v>
                </c:pt>
                <c:pt idx="111">
                  <c:v>1.12</c:v>
                </c:pt>
                <c:pt idx="112">
                  <c:v>1.13</c:v>
                </c:pt>
                <c:pt idx="113">
                  <c:v>1.14</c:v>
                </c:pt>
                <c:pt idx="114">
                  <c:v>1.15</c:v>
                </c:pt>
                <c:pt idx="115">
                  <c:v>1.16</c:v>
                </c:pt>
                <c:pt idx="116">
                  <c:v>1.17</c:v>
                </c:pt>
                <c:pt idx="117">
                  <c:v>1.18</c:v>
                </c:pt>
                <c:pt idx="118">
                  <c:v>1.19</c:v>
                </c:pt>
                <c:pt idx="119">
                  <c:v>1.2</c:v>
                </c:pt>
                <c:pt idx="120">
                  <c:v>1.21</c:v>
                </c:pt>
                <c:pt idx="121">
                  <c:v>1.22</c:v>
                </c:pt>
                <c:pt idx="122">
                  <c:v>1.23</c:v>
                </c:pt>
                <c:pt idx="123">
                  <c:v>1.24</c:v>
                </c:pt>
                <c:pt idx="124">
                  <c:v>1.25</c:v>
                </c:pt>
                <c:pt idx="125">
                  <c:v>1.26</c:v>
                </c:pt>
                <c:pt idx="126">
                  <c:v>1.27</c:v>
                </c:pt>
                <c:pt idx="127">
                  <c:v>1.28</c:v>
                </c:pt>
                <c:pt idx="128">
                  <c:v>1.29</c:v>
                </c:pt>
                <c:pt idx="129">
                  <c:v>1.3</c:v>
                </c:pt>
                <c:pt idx="130">
                  <c:v>1.31</c:v>
                </c:pt>
                <c:pt idx="131">
                  <c:v>1.32</c:v>
                </c:pt>
                <c:pt idx="132">
                  <c:v>1.33</c:v>
                </c:pt>
                <c:pt idx="133">
                  <c:v>1.34</c:v>
                </c:pt>
                <c:pt idx="134">
                  <c:v>1.35</c:v>
                </c:pt>
                <c:pt idx="135">
                  <c:v>1.36</c:v>
                </c:pt>
                <c:pt idx="136">
                  <c:v>1.37</c:v>
                </c:pt>
                <c:pt idx="137">
                  <c:v>1.38</c:v>
                </c:pt>
                <c:pt idx="138">
                  <c:v>1.39</c:v>
                </c:pt>
                <c:pt idx="139">
                  <c:v>1.4</c:v>
                </c:pt>
                <c:pt idx="140">
                  <c:v>1.41</c:v>
                </c:pt>
                <c:pt idx="141">
                  <c:v>1.42</c:v>
                </c:pt>
                <c:pt idx="142">
                  <c:v>1.43</c:v>
                </c:pt>
                <c:pt idx="143">
                  <c:v>1.44</c:v>
                </c:pt>
                <c:pt idx="144">
                  <c:v>1.45</c:v>
                </c:pt>
                <c:pt idx="145">
                  <c:v>1.46</c:v>
                </c:pt>
                <c:pt idx="146">
                  <c:v>1.47</c:v>
                </c:pt>
                <c:pt idx="147">
                  <c:v>1.48</c:v>
                </c:pt>
                <c:pt idx="148">
                  <c:v>1.49</c:v>
                </c:pt>
                <c:pt idx="149">
                  <c:v>1.5</c:v>
                </c:pt>
                <c:pt idx="150">
                  <c:v>1.51</c:v>
                </c:pt>
                <c:pt idx="151">
                  <c:v>1.52</c:v>
                </c:pt>
                <c:pt idx="152">
                  <c:v>1.53</c:v>
                </c:pt>
                <c:pt idx="153">
                  <c:v>1.54</c:v>
                </c:pt>
                <c:pt idx="154">
                  <c:v>1.55</c:v>
                </c:pt>
                <c:pt idx="155">
                  <c:v>1.56</c:v>
                </c:pt>
                <c:pt idx="156">
                  <c:v>1.57</c:v>
                </c:pt>
                <c:pt idx="157">
                  <c:v>1.58</c:v>
                </c:pt>
                <c:pt idx="158">
                  <c:v>1.59</c:v>
                </c:pt>
                <c:pt idx="159">
                  <c:v>1.6</c:v>
                </c:pt>
                <c:pt idx="160">
                  <c:v>1.61</c:v>
                </c:pt>
                <c:pt idx="161">
                  <c:v>1.62</c:v>
                </c:pt>
                <c:pt idx="162">
                  <c:v>1.63</c:v>
                </c:pt>
                <c:pt idx="163">
                  <c:v>1.64</c:v>
                </c:pt>
                <c:pt idx="164">
                  <c:v>1.65</c:v>
                </c:pt>
                <c:pt idx="165">
                  <c:v>1.66</c:v>
                </c:pt>
                <c:pt idx="166">
                  <c:v>1.67</c:v>
                </c:pt>
                <c:pt idx="167">
                  <c:v>1.68</c:v>
                </c:pt>
                <c:pt idx="168">
                  <c:v>1.69</c:v>
                </c:pt>
                <c:pt idx="169">
                  <c:v>1.7</c:v>
                </c:pt>
                <c:pt idx="170">
                  <c:v>1.71</c:v>
                </c:pt>
                <c:pt idx="171">
                  <c:v>1.72</c:v>
                </c:pt>
                <c:pt idx="172">
                  <c:v>1.73</c:v>
                </c:pt>
                <c:pt idx="173">
                  <c:v>1.74</c:v>
                </c:pt>
                <c:pt idx="174">
                  <c:v>1.75</c:v>
                </c:pt>
                <c:pt idx="175">
                  <c:v>1.76</c:v>
                </c:pt>
                <c:pt idx="176">
                  <c:v>1.77</c:v>
                </c:pt>
                <c:pt idx="177">
                  <c:v>1.78</c:v>
                </c:pt>
                <c:pt idx="178">
                  <c:v>1.79</c:v>
                </c:pt>
                <c:pt idx="179">
                  <c:v>1.8</c:v>
                </c:pt>
                <c:pt idx="180">
                  <c:v>1.81</c:v>
                </c:pt>
                <c:pt idx="181">
                  <c:v>1.82</c:v>
                </c:pt>
                <c:pt idx="182">
                  <c:v>1.83</c:v>
                </c:pt>
                <c:pt idx="183">
                  <c:v>1.84</c:v>
                </c:pt>
                <c:pt idx="184">
                  <c:v>1.85</c:v>
                </c:pt>
                <c:pt idx="185">
                  <c:v>1.86</c:v>
                </c:pt>
                <c:pt idx="186">
                  <c:v>1.87</c:v>
                </c:pt>
                <c:pt idx="187">
                  <c:v>1.88</c:v>
                </c:pt>
                <c:pt idx="188">
                  <c:v>1.89</c:v>
                </c:pt>
                <c:pt idx="189">
                  <c:v>1.9</c:v>
                </c:pt>
                <c:pt idx="190">
                  <c:v>1.91</c:v>
                </c:pt>
                <c:pt idx="191">
                  <c:v>1.92</c:v>
                </c:pt>
                <c:pt idx="192">
                  <c:v>1.93</c:v>
                </c:pt>
                <c:pt idx="193">
                  <c:v>1.94</c:v>
                </c:pt>
                <c:pt idx="194">
                  <c:v>1.95</c:v>
                </c:pt>
                <c:pt idx="195">
                  <c:v>1.96</c:v>
                </c:pt>
                <c:pt idx="196">
                  <c:v>1.97</c:v>
                </c:pt>
                <c:pt idx="197">
                  <c:v>1.98</c:v>
                </c:pt>
                <c:pt idx="198">
                  <c:v>1.99</c:v>
                </c:pt>
                <c:pt idx="199">
                  <c:v>2</c:v>
                </c:pt>
                <c:pt idx="200">
                  <c:v>2.01</c:v>
                </c:pt>
                <c:pt idx="201">
                  <c:v>2.02</c:v>
                </c:pt>
                <c:pt idx="202">
                  <c:v>2.03</c:v>
                </c:pt>
                <c:pt idx="203">
                  <c:v>2.04</c:v>
                </c:pt>
                <c:pt idx="204">
                  <c:v>2.05</c:v>
                </c:pt>
                <c:pt idx="205">
                  <c:v>2.06</c:v>
                </c:pt>
                <c:pt idx="206">
                  <c:v>2.07</c:v>
                </c:pt>
                <c:pt idx="207">
                  <c:v>2.08</c:v>
                </c:pt>
                <c:pt idx="208">
                  <c:v>2.09</c:v>
                </c:pt>
                <c:pt idx="209">
                  <c:v>2.1</c:v>
                </c:pt>
                <c:pt idx="210">
                  <c:v>2.11</c:v>
                </c:pt>
                <c:pt idx="211">
                  <c:v>2.12</c:v>
                </c:pt>
                <c:pt idx="212">
                  <c:v>2.13</c:v>
                </c:pt>
                <c:pt idx="213">
                  <c:v>2.14</c:v>
                </c:pt>
                <c:pt idx="214">
                  <c:v>2.15</c:v>
                </c:pt>
                <c:pt idx="215">
                  <c:v>2.16</c:v>
                </c:pt>
                <c:pt idx="216">
                  <c:v>2.17</c:v>
                </c:pt>
                <c:pt idx="217">
                  <c:v>2.18</c:v>
                </c:pt>
                <c:pt idx="218">
                  <c:v>2.19</c:v>
                </c:pt>
                <c:pt idx="219">
                  <c:v>2.2</c:v>
                </c:pt>
                <c:pt idx="220">
                  <c:v>2.21</c:v>
                </c:pt>
                <c:pt idx="221">
                  <c:v>2.22</c:v>
                </c:pt>
                <c:pt idx="222">
                  <c:v>2.23</c:v>
                </c:pt>
                <c:pt idx="223">
                  <c:v>2.24</c:v>
                </c:pt>
                <c:pt idx="224">
                  <c:v>2.25</c:v>
                </c:pt>
                <c:pt idx="225">
                  <c:v>2.26</c:v>
                </c:pt>
                <c:pt idx="226">
                  <c:v>2.27</c:v>
                </c:pt>
                <c:pt idx="227">
                  <c:v>2.28</c:v>
                </c:pt>
                <c:pt idx="228">
                  <c:v>2.29</c:v>
                </c:pt>
                <c:pt idx="229">
                  <c:v>2.3</c:v>
                </c:pt>
                <c:pt idx="230">
                  <c:v>2.31</c:v>
                </c:pt>
                <c:pt idx="231">
                  <c:v>2.32</c:v>
                </c:pt>
                <c:pt idx="232">
                  <c:v>2.33</c:v>
                </c:pt>
                <c:pt idx="233">
                  <c:v>2.34</c:v>
                </c:pt>
                <c:pt idx="234">
                  <c:v>2.35</c:v>
                </c:pt>
                <c:pt idx="235">
                  <c:v>2.36</c:v>
                </c:pt>
                <c:pt idx="236">
                  <c:v>2.37</c:v>
                </c:pt>
                <c:pt idx="237">
                  <c:v>2.38</c:v>
                </c:pt>
                <c:pt idx="238">
                  <c:v>2.39</c:v>
                </c:pt>
                <c:pt idx="239">
                  <c:v>2.4</c:v>
                </c:pt>
                <c:pt idx="240">
                  <c:v>2.41</c:v>
                </c:pt>
                <c:pt idx="241">
                  <c:v>2.42</c:v>
                </c:pt>
                <c:pt idx="242">
                  <c:v>2.43</c:v>
                </c:pt>
                <c:pt idx="243">
                  <c:v>2.44</c:v>
                </c:pt>
                <c:pt idx="244">
                  <c:v>2.45</c:v>
                </c:pt>
                <c:pt idx="245">
                  <c:v>2.46</c:v>
                </c:pt>
                <c:pt idx="246">
                  <c:v>2.47</c:v>
                </c:pt>
                <c:pt idx="247">
                  <c:v>2.48</c:v>
                </c:pt>
                <c:pt idx="248">
                  <c:v>2.49</c:v>
                </c:pt>
                <c:pt idx="249">
                  <c:v>2.5</c:v>
                </c:pt>
                <c:pt idx="250">
                  <c:v>2.51</c:v>
                </c:pt>
                <c:pt idx="251">
                  <c:v>2.52</c:v>
                </c:pt>
                <c:pt idx="252">
                  <c:v>2.53</c:v>
                </c:pt>
                <c:pt idx="253">
                  <c:v>2.54</c:v>
                </c:pt>
                <c:pt idx="254">
                  <c:v>2.55</c:v>
                </c:pt>
                <c:pt idx="255">
                  <c:v>2.56</c:v>
                </c:pt>
                <c:pt idx="256">
                  <c:v>2.57</c:v>
                </c:pt>
                <c:pt idx="257">
                  <c:v>2.58</c:v>
                </c:pt>
                <c:pt idx="258">
                  <c:v>2.59</c:v>
                </c:pt>
                <c:pt idx="259">
                  <c:v>2.6</c:v>
                </c:pt>
                <c:pt idx="260">
                  <c:v>2.61</c:v>
                </c:pt>
                <c:pt idx="261">
                  <c:v>2.62</c:v>
                </c:pt>
                <c:pt idx="262">
                  <c:v>2.63</c:v>
                </c:pt>
                <c:pt idx="263">
                  <c:v>2.64</c:v>
                </c:pt>
                <c:pt idx="264">
                  <c:v>2.65</c:v>
                </c:pt>
                <c:pt idx="265">
                  <c:v>2.66</c:v>
                </c:pt>
                <c:pt idx="266">
                  <c:v>2.67</c:v>
                </c:pt>
                <c:pt idx="267">
                  <c:v>2.68</c:v>
                </c:pt>
                <c:pt idx="268">
                  <c:v>2.69</c:v>
                </c:pt>
                <c:pt idx="269">
                  <c:v>2.7</c:v>
                </c:pt>
                <c:pt idx="270">
                  <c:v>2.71</c:v>
                </c:pt>
                <c:pt idx="271">
                  <c:v>2.72</c:v>
                </c:pt>
                <c:pt idx="272">
                  <c:v>2.73</c:v>
                </c:pt>
                <c:pt idx="273">
                  <c:v>2.74</c:v>
                </c:pt>
                <c:pt idx="274">
                  <c:v>2.75</c:v>
                </c:pt>
                <c:pt idx="275">
                  <c:v>2.76</c:v>
                </c:pt>
                <c:pt idx="276">
                  <c:v>2.77</c:v>
                </c:pt>
                <c:pt idx="277">
                  <c:v>2.78</c:v>
                </c:pt>
                <c:pt idx="278">
                  <c:v>2.79</c:v>
                </c:pt>
                <c:pt idx="279">
                  <c:v>2.8</c:v>
                </c:pt>
                <c:pt idx="280">
                  <c:v>2.81</c:v>
                </c:pt>
                <c:pt idx="281">
                  <c:v>2.82</c:v>
                </c:pt>
                <c:pt idx="282">
                  <c:v>2.83</c:v>
                </c:pt>
                <c:pt idx="283">
                  <c:v>2.84</c:v>
                </c:pt>
                <c:pt idx="284">
                  <c:v>2.85</c:v>
                </c:pt>
                <c:pt idx="285">
                  <c:v>2.86</c:v>
                </c:pt>
                <c:pt idx="286">
                  <c:v>2.87</c:v>
                </c:pt>
                <c:pt idx="287">
                  <c:v>2.88</c:v>
                </c:pt>
                <c:pt idx="288">
                  <c:v>2.89</c:v>
                </c:pt>
                <c:pt idx="289">
                  <c:v>2.9</c:v>
                </c:pt>
                <c:pt idx="290">
                  <c:v>2.91</c:v>
                </c:pt>
                <c:pt idx="291">
                  <c:v>2.92</c:v>
                </c:pt>
                <c:pt idx="292">
                  <c:v>2.93</c:v>
                </c:pt>
                <c:pt idx="293">
                  <c:v>2.94</c:v>
                </c:pt>
                <c:pt idx="294">
                  <c:v>2.95</c:v>
                </c:pt>
                <c:pt idx="295">
                  <c:v>2.96</c:v>
                </c:pt>
                <c:pt idx="296">
                  <c:v>2.97</c:v>
                </c:pt>
                <c:pt idx="297">
                  <c:v>2.98</c:v>
                </c:pt>
                <c:pt idx="298">
                  <c:v>2.99</c:v>
                </c:pt>
                <c:pt idx="299">
                  <c:v>3</c:v>
                </c:pt>
                <c:pt idx="300">
                  <c:v>3.01</c:v>
                </c:pt>
                <c:pt idx="301">
                  <c:v>3.02</c:v>
                </c:pt>
                <c:pt idx="302">
                  <c:v>3.03</c:v>
                </c:pt>
                <c:pt idx="303">
                  <c:v>3.04</c:v>
                </c:pt>
                <c:pt idx="304">
                  <c:v>3.05</c:v>
                </c:pt>
                <c:pt idx="305">
                  <c:v>3.06</c:v>
                </c:pt>
                <c:pt idx="306">
                  <c:v>3.07</c:v>
                </c:pt>
                <c:pt idx="307">
                  <c:v>3.08</c:v>
                </c:pt>
                <c:pt idx="308">
                  <c:v>3.09</c:v>
                </c:pt>
                <c:pt idx="309">
                  <c:v>3.1</c:v>
                </c:pt>
                <c:pt idx="310">
                  <c:v>3.11</c:v>
                </c:pt>
                <c:pt idx="311">
                  <c:v>3.12</c:v>
                </c:pt>
                <c:pt idx="312">
                  <c:v>3.13</c:v>
                </c:pt>
                <c:pt idx="313">
                  <c:v>3.14</c:v>
                </c:pt>
                <c:pt idx="314">
                  <c:v>3.15</c:v>
                </c:pt>
                <c:pt idx="315">
                  <c:v>3.16</c:v>
                </c:pt>
                <c:pt idx="316">
                  <c:v>3.17</c:v>
                </c:pt>
                <c:pt idx="317">
                  <c:v>3.18</c:v>
                </c:pt>
                <c:pt idx="318">
                  <c:v>3.19</c:v>
                </c:pt>
                <c:pt idx="319">
                  <c:v>3.2</c:v>
                </c:pt>
                <c:pt idx="320">
                  <c:v>3.21</c:v>
                </c:pt>
                <c:pt idx="321">
                  <c:v>3.22</c:v>
                </c:pt>
                <c:pt idx="322">
                  <c:v>3.23</c:v>
                </c:pt>
                <c:pt idx="323">
                  <c:v>3.24</c:v>
                </c:pt>
                <c:pt idx="324">
                  <c:v>3.25</c:v>
                </c:pt>
                <c:pt idx="325">
                  <c:v>3.26</c:v>
                </c:pt>
                <c:pt idx="326">
                  <c:v>3.27</c:v>
                </c:pt>
                <c:pt idx="327">
                  <c:v>3.28</c:v>
                </c:pt>
                <c:pt idx="328">
                  <c:v>3.29</c:v>
                </c:pt>
                <c:pt idx="329">
                  <c:v>3.3</c:v>
                </c:pt>
                <c:pt idx="330">
                  <c:v>3.31</c:v>
                </c:pt>
                <c:pt idx="331">
                  <c:v>3.32</c:v>
                </c:pt>
                <c:pt idx="332">
                  <c:v>3.33</c:v>
                </c:pt>
                <c:pt idx="333">
                  <c:v>3.34</c:v>
                </c:pt>
                <c:pt idx="334">
                  <c:v>3.35</c:v>
                </c:pt>
                <c:pt idx="335">
                  <c:v>3.36</c:v>
                </c:pt>
                <c:pt idx="336">
                  <c:v>3.37</c:v>
                </c:pt>
                <c:pt idx="337">
                  <c:v>3.38</c:v>
                </c:pt>
                <c:pt idx="338">
                  <c:v>3.39</c:v>
                </c:pt>
                <c:pt idx="339">
                  <c:v>3.4</c:v>
                </c:pt>
                <c:pt idx="340">
                  <c:v>3.41</c:v>
                </c:pt>
                <c:pt idx="341">
                  <c:v>3.42</c:v>
                </c:pt>
                <c:pt idx="342">
                  <c:v>3.43</c:v>
                </c:pt>
                <c:pt idx="343">
                  <c:v>3.44</c:v>
                </c:pt>
                <c:pt idx="344">
                  <c:v>3.45</c:v>
                </c:pt>
                <c:pt idx="345">
                  <c:v>3.46</c:v>
                </c:pt>
                <c:pt idx="346">
                  <c:v>3.47</c:v>
                </c:pt>
                <c:pt idx="347">
                  <c:v>3.48</c:v>
                </c:pt>
                <c:pt idx="348">
                  <c:v>3.49</c:v>
                </c:pt>
                <c:pt idx="349">
                  <c:v>3.5</c:v>
                </c:pt>
                <c:pt idx="350">
                  <c:v>3.51</c:v>
                </c:pt>
                <c:pt idx="351">
                  <c:v>3.52</c:v>
                </c:pt>
                <c:pt idx="352">
                  <c:v>3.53</c:v>
                </c:pt>
                <c:pt idx="353">
                  <c:v>3.54</c:v>
                </c:pt>
                <c:pt idx="354">
                  <c:v>3.55</c:v>
                </c:pt>
                <c:pt idx="355">
                  <c:v>3.56</c:v>
                </c:pt>
                <c:pt idx="356">
                  <c:v>3.57</c:v>
                </c:pt>
                <c:pt idx="357">
                  <c:v>3.58</c:v>
                </c:pt>
                <c:pt idx="358">
                  <c:v>3.59</c:v>
                </c:pt>
                <c:pt idx="359">
                  <c:v>3.6</c:v>
                </c:pt>
                <c:pt idx="360">
                  <c:v>3.61</c:v>
                </c:pt>
                <c:pt idx="361">
                  <c:v>3.62</c:v>
                </c:pt>
                <c:pt idx="362">
                  <c:v>3.63</c:v>
                </c:pt>
                <c:pt idx="363">
                  <c:v>3.64</c:v>
                </c:pt>
                <c:pt idx="364">
                  <c:v>3.65</c:v>
                </c:pt>
                <c:pt idx="365">
                  <c:v>3.66</c:v>
                </c:pt>
                <c:pt idx="366">
                  <c:v>3.67</c:v>
                </c:pt>
                <c:pt idx="367">
                  <c:v>3.68</c:v>
                </c:pt>
                <c:pt idx="368">
                  <c:v>3.69</c:v>
                </c:pt>
                <c:pt idx="369">
                  <c:v>3.7</c:v>
                </c:pt>
                <c:pt idx="370">
                  <c:v>3.71</c:v>
                </c:pt>
                <c:pt idx="371">
                  <c:v>3.72</c:v>
                </c:pt>
                <c:pt idx="372">
                  <c:v>3.73</c:v>
                </c:pt>
                <c:pt idx="373">
                  <c:v>3.74</c:v>
                </c:pt>
                <c:pt idx="374">
                  <c:v>3.75</c:v>
                </c:pt>
                <c:pt idx="375">
                  <c:v>3.76</c:v>
                </c:pt>
                <c:pt idx="376">
                  <c:v>3.77</c:v>
                </c:pt>
                <c:pt idx="377">
                  <c:v>3.78</c:v>
                </c:pt>
                <c:pt idx="378">
                  <c:v>3.79</c:v>
                </c:pt>
                <c:pt idx="379">
                  <c:v>3.8</c:v>
                </c:pt>
                <c:pt idx="380">
                  <c:v>3.81</c:v>
                </c:pt>
                <c:pt idx="381">
                  <c:v>3.82</c:v>
                </c:pt>
                <c:pt idx="382">
                  <c:v>3.83</c:v>
                </c:pt>
                <c:pt idx="383">
                  <c:v>3.84</c:v>
                </c:pt>
                <c:pt idx="384">
                  <c:v>3.85</c:v>
                </c:pt>
                <c:pt idx="385">
                  <c:v>3.86</c:v>
                </c:pt>
                <c:pt idx="386">
                  <c:v>3.87</c:v>
                </c:pt>
                <c:pt idx="387">
                  <c:v>3.88</c:v>
                </c:pt>
                <c:pt idx="388">
                  <c:v>3.89</c:v>
                </c:pt>
                <c:pt idx="389">
                  <c:v>3.9</c:v>
                </c:pt>
                <c:pt idx="390">
                  <c:v>3.91</c:v>
                </c:pt>
                <c:pt idx="391">
                  <c:v>3.92</c:v>
                </c:pt>
                <c:pt idx="392">
                  <c:v>3.93</c:v>
                </c:pt>
                <c:pt idx="393">
                  <c:v>3.94</c:v>
                </c:pt>
                <c:pt idx="394">
                  <c:v>3.95</c:v>
                </c:pt>
                <c:pt idx="395">
                  <c:v>3.96</c:v>
                </c:pt>
                <c:pt idx="396">
                  <c:v>3.97</c:v>
                </c:pt>
                <c:pt idx="397">
                  <c:v>3.98</c:v>
                </c:pt>
                <c:pt idx="398">
                  <c:v>3.99</c:v>
                </c:pt>
                <c:pt idx="399">
                  <c:v>4</c:v>
                </c:pt>
                <c:pt idx="400">
                  <c:v>4.01</c:v>
                </c:pt>
                <c:pt idx="401">
                  <c:v>4.02</c:v>
                </c:pt>
                <c:pt idx="402">
                  <c:v>4.03</c:v>
                </c:pt>
                <c:pt idx="403">
                  <c:v>4.04</c:v>
                </c:pt>
                <c:pt idx="404">
                  <c:v>4.05</c:v>
                </c:pt>
                <c:pt idx="405">
                  <c:v>4.06</c:v>
                </c:pt>
                <c:pt idx="406">
                  <c:v>4.07</c:v>
                </c:pt>
                <c:pt idx="407">
                  <c:v>4.08</c:v>
                </c:pt>
                <c:pt idx="408">
                  <c:v>4.09</c:v>
                </c:pt>
                <c:pt idx="409">
                  <c:v>4.1</c:v>
                </c:pt>
                <c:pt idx="410">
                  <c:v>4.11</c:v>
                </c:pt>
                <c:pt idx="411">
                  <c:v>4.12</c:v>
                </c:pt>
                <c:pt idx="412">
                  <c:v>4.13</c:v>
                </c:pt>
                <c:pt idx="413">
                  <c:v>4.14</c:v>
                </c:pt>
                <c:pt idx="414">
                  <c:v>4.15</c:v>
                </c:pt>
                <c:pt idx="415">
                  <c:v>4.16</c:v>
                </c:pt>
                <c:pt idx="416">
                  <c:v>4.17</c:v>
                </c:pt>
                <c:pt idx="417">
                  <c:v>4.18</c:v>
                </c:pt>
                <c:pt idx="418">
                  <c:v>4.19</c:v>
                </c:pt>
                <c:pt idx="419">
                  <c:v>4.2</c:v>
                </c:pt>
                <c:pt idx="420">
                  <c:v>4.21</c:v>
                </c:pt>
                <c:pt idx="421">
                  <c:v>4.22</c:v>
                </c:pt>
                <c:pt idx="422">
                  <c:v>4.23</c:v>
                </c:pt>
                <c:pt idx="423">
                  <c:v>4.24</c:v>
                </c:pt>
                <c:pt idx="424">
                  <c:v>4.25</c:v>
                </c:pt>
                <c:pt idx="425">
                  <c:v>4.26</c:v>
                </c:pt>
                <c:pt idx="426">
                  <c:v>4.27</c:v>
                </c:pt>
                <c:pt idx="427">
                  <c:v>4.28</c:v>
                </c:pt>
                <c:pt idx="428">
                  <c:v>4.29</c:v>
                </c:pt>
                <c:pt idx="429">
                  <c:v>4.3</c:v>
                </c:pt>
                <c:pt idx="430">
                  <c:v>4.31</c:v>
                </c:pt>
                <c:pt idx="431">
                  <c:v>4.32</c:v>
                </c:pt>
                <c:pt idx="432">
                  <c:v>4.33</c:v>
                </c:pt>
                <c:pt idx="433">
                  <c:v>4.34</c:v>
                </c:pt>
                <c:pt idx="434">
                  <c:v>4.35</c:v>
                </c:pt>
                <c:pt idx="435">
                  <c:v>4.36</c:v>
                </c:pt>
                <c:pt idx="436">
                  <c:v>4.37</c:v>
                </c:pt>
                <c:pt idx="437">
                  <c:v>4.38</c:v>
                </c:pt>
                <c:pt idx="438">
                  <c:v>4.39</c:v>
                </c:pt>
                <c:pt idx="439">
                  <c:v>4.4</c:v>
                </c:pt>
                <c:pt idx="440">
                  <c:v>4.41</c:v>
                </c:pt>
                <c:pt idx="441">
                  <c:v>4.42</c:v>
                </c:pt>
                <c:pt idx="442">
                  <c:v>4.43</c:v>
                </c:pt>
                <c:pt idx="443">
                  <c:v>4.44</c:v>
                </c:pt>
                <c:pt idx="444">
                  <c:v>4.45</c:v>
                </c:pt>
                <c:pt idx="445">
                  <c:v>4.46</c:v>
                </c:pt>
                <c:pt idx="446">
                  <c:v>4.47</c:v>
                </c:pt>
                <c:pt idx="447">
                  <c:v>4.48</c:v>
                </c:pt>
                <c:pt idx="448">
                  <c:v>4.49</c:v>
                </c:pt>
                <c:pt idx="449">
                  <c:v>4.5</c:v>
                </c:pt>
                <c:pt idx="450">
                  <c:v>4.51</c:v>
                </c:pt>
                <c:pt idx="451">
                  <c:v>4.52</c:v>
                </c:pt>
                <c:pt idx="452">
                  <c:v>4.53</c:v>
                </c:pt>
                <c:pt idx="453">
                  <c:v>4.54</c:v>
                </c:pt>
                <c:pt idx="454">
                  <c:v>4.55</c:v>
                </c:pt>
                <c:pt idx="455">
                  <c:v>4.56</c:v>
                </c:pt>
                <c:pt idx="456">
                  <c:v>4.57</c:v>
                </c:pt>
                <c:pt idx="457">
                  <c:v>4.58</c:v>
                </c:pt>
                <c:pt idx="458">
                  <c:v>4.59</c:v>
                </c:pt>
                <c:pt idx="459">
                  <c:v>4.6</c:v>
                </c:pt>
                <c:pt idx="460">
                  <c:v>4.61</c:v>
                </c:pt>
                <c:pt idx="461">
                  <c:v>4.62</c:v>
                </c:pt>
                <c:pt idx="462">
                  <c:v>4.63</c:v>
                </c:pt>
                <c:pt idx="463">
                  <c:v>4.64</c:v>
                </c:pt>
                <c:pt idx="464">
                  <c:v>4.65</c:v>
                </c:pt>
                <c:pt idx="465">
                  <c:v>4.66</c:v>
                </c:pt>
                <c:pt idx="466">
                  <c:v>4.67</c:v>
                </c:pt>
                <c:pt idx="467">
                  <c:v>4.68</c:v>
                </c:pt>
                <c:pt idx="468">
                  <c:v>4.69</c:v>
                </c:pt>
                <c:pt idx="469">
                  <c:v>4.7</c:v>
                </c:pt>
                <c:pt idx="470">
                  <c:v>4.71</c:v>
                </c:pt>
                <c:pt idx="471">
                  <c:v>4.72</c:v>
                </c:pt>
                <c:pt idx="472">
                  <c:v>4.73</c:v>
                </c:pt>
                <c:pt idx="473">
                  <c:v>4.74</c:v>
                </c:pt>
                <c:pt idx="474">
                  <c:v>4.75</c:v>
                </c:pt>
                <c:pt idx="475">
                  <c:v>4.76</c:v>
                </c:pt>
                <c:pt idx="476">
                  <c:v>4.77</c:v>
                </c:pt>
                <c:pt idx="477">
                  <c:v>4.78</c:v>
                </c:pt>
                <c:pt idx="478">
                  <c:v>4.79</c:v>
                </c:pt>
                <c:pt idx="479">
                  <c:v>4.8</c:v>
                </c:pt>
                <c:pt idx="480">
                  <c:v>4.81</c:v>
                </c:pt>
                <c:pt idx="481">
                  <c:v>4.82</c:v>
                </c:pt>
                <c:pt idx="482">
                  <c:v>4.83</c:v>
                </c:pt>
                <c:pt idx="483">
                  <c:v>4.84</c:v>
                </c:pt>
                <c:pt idx="484">
                  <c:v>4.85</c:v>
                </c:pt>
                <c:pt idx="485">
                  <c:v>4.86</c:v>
                </c:pt>
                <c:pt idx="486">
                  <c:v>4.87</c:v>
                </c:pt>
                <c:pt idx="487">
                  <c:v>4.88</c:v>
                </c:pt>
                <c:pt idx="488">
                  <c:v>4.89</c:v>
                </c:pt>
                <c:pt idx="489">
                  <c:v>4.9</c:v>
                </c:pt>
                <c:pt idx="490">
                  <c:v>4.91</c:v>
                </c:pt>
                <c:pt idx="491">
                  <c:v>4.92</c:v>
                </c:pt>
                <c:pt idx="492">
                  <c:v>4.93</c:v>
                </c:pt>
                <c:pt idx="493">
                  <c:v>4.94</c:v>
                </c:pt>
                <c:pt idx="494">
                  <c:v>4.95</c:v>
                </c:pt>
                <c:pt idx="495">
                  <c:v>4.96</c:v>
                </c:pt>
                <c:pt idx="496">
                  <c:v>4.97</c:v>
                </c:pt>
                <c:pt idx="497">
                  <c:v>4.98</c:v>
                </c:pt>
                <c:pt idx="498">
                  <c:v>4.99</c:v>
                </c:pt>
                <c:pt idx="499">
                  <c:v>5</c:v>
                </c:pt>
                <c:pt idx="500">
                  <c:v>5.01</c:v>
                </c:pt>
                <c:pt idx="501">
                  <c:v>5.02</c:v>
                </c:pt>
                <c:pt idx="502">
                  <c:v>5.03</c:v>
                </c:pt>
                <c:pt idx="503">
                  <c:v>5.04</c:v>
                </c:pt>
                <c:pt idx="504">
                  <c:v>5.05</c:v>
                </c:pt>
                <c:pt idx="505">
                  <c:v>5.06</c:v>
                </c:pt>
                <c:pt idx="506">
                  <c:v>5.07</c:v>
                </c:pt>
                <c:pt idx="507">
                  <c:v>5.08</c:v>
                </c:pt>
                <c:pt idx="508">
                  <c:v>5.09</c:v>
                </c:pt>
                <c:pt idx="509">
                  <c:v>5.1</c:v>
                </c:pt>
                <c:pt idx="510">
                  <c:v>5.11</c:v>
                </c:pt>
                <c:pt idx="511">
                  <c:v>5.12</c:v>
                </c:pt>
                <c:pt idx="512">
                  <c:v>5.13</c:v>
                </c:pt>
                <c:pt idx="513">
                  <c:v>5.14</c:v>
                </c:pt>
                <c:pt idx="514">
                  <c:v>5.15</c:v>
                </c:pt>
                <c:pt idx="515">
                  <c:v>5.16</c:v>
                </c:pt>
                <c:pt idx="516">
                  <c:v>5.17</c:v>
                </c:pt>
                <c:pt idx="517">
                  <c:v>5.18</c:v>
                </c:pt>
                <c:pt idx="518">
                  <c:v>5.19</c:v>
                </c:pt>
                <c:pt idx="519">
                  <c:v>5.2</c:v>
                </c:pt>
                <c:pt idx="520">
                  <c:v>5.21</c:v>
                </c:pt>
                <c:pt idx="521">
                  <c:v>5.22</c:v>
                </c:pt>
                <c:pt idx="522">
                  <c:v>5.23</c:v>
                </c:pt>
                <c:pt idx="523">
                  <c:v>5.24</c:v>
                </c:pt>
                <c:pt idx="524">
                  <c:v>5.25</c:v>
                </c:pt>
                <c:pt idx="525">
                  <c:v>5.26</c:v>
                </c:pt>
                <c:pt idx="526">
                  <c:v>5.27</c:v>
                </c:pt>
                <c:pt idx="527">
                  <c:v>5.28</c:v>
                </c:pt>
                <c:pt idx="528">
                  <c:v>5.29</c:v>
                </c:pt>
                <c:pt idx="529">
                  <c:v>5.3</c:v>
                </c:pt>
                <c:pt idx="530">
                  <c:v>5.31</c:v>
                </c:pt>
                <c:pt idx="531">
                  <c:v>5.32</c:v>
                </c:pt>
                <c:pt idx="532">
                  <c:v>5.33</c:v>
                </c:pt>
                <c:pt idx="533">
                  <c:v>5.34</c:v>
                </c:pt>
                <c:pt idx="534">
                  <c:v>5.35</c:v>
                </c:pt>
                <c:pt idx="535">
                  <c:v>5.36</c:v>
                </c:pt>
                <c:pt idx="536">
                  <c:v>5.37</c:v>
                </c:pt>
                <c:pt idx="537">
                  <c:v>5.38</c:v>
                </c:pt>
                <c:pt idx="538">
                  <c:v>5.39</c:v>
                </c:pt>
                <c:pt idx="539">
                  <c:v>5.4</c:v>
                </c:pt>
                <c:pt idx="540">
                  <c:v>5.41</c:v>
                </c:pt>
                <c:pt idx="541">
                  <c:v>5.42</c:v>
                </c:pt>
                <c:pt idx="542">
                  <c:v>5.43</c:v>
                </c:pt>
                <c:pt idx="543">
                  <c:v>5.44</c:v>
                </c:pt>
                <c:pt idx="544">
                  <c:v>5.45</c:v>
                </c:pt>
                <c:pt idx="545">
                  <c:v>5.46</c:v>
                </c:pt>
                <c:pt idx="546">
                  <c:v>5.47</c:v>
                </c:pt>
                <c:pt idx="547">
                  <c:v>5.48</c:v>
                </c:pt>
                <c:pt idx="548">
                  <c:v>5.49</c:v>
                </c:pt>
                <c:pt idx="549">
                  <c:v>5.5</c:v>
                </c:pt>
                <c:pt idx="550">
                  <c:v>5.51</c:v>
                </c:pt>
                <c:pt idx="551">
                  <c:v>5.52</c:v>
                </c:pt>
                <c:pt idx="552">
                  <c:v>5.53</c:v>
                </c:pt>
                <c:pt idx="553">
                  <c:v>5.54</c:v>
                </c:pt>
                <c:pt idx="554">
                  <c:v>5.55</c:v>
                </c:pt>
                <c:pt idx="555">
                  <c:v>5.56</c:v>
                </c:pt>
                <c:pt idx="556">
                  <c:v>5.57</c:v>
                </c:pt>
                <c:pt idx="557">
                  <c:v>5.58</c:v>
                </c:pt>
                <c:pt idx="558">
                  <c:v>5.59</c:v>
                </c:pt>
                <c:pt idx="559">
                  <c:v>5.6</c:v>
                </c:pt>
                <c:pt idx="560">
                  <c:v>5.61</c:v>
                </c:pt>
                <c:pt idx="561">
                  <c:v>5.62</c:v>
                </c:pt>
                <c:pt idx="562">
                  <c:v>5.63</c:v>
                </c:pt>
                <c:pt idx="563">
                  <c:v>5.64</c:v>
                </c:pt>
                <c:pt idx="564">
                  <c:v>5.65</c:v>
                </c:pt>
                <c:pt idx="565">
                  <c:v>5.66</c:v>
                </c:pt>
                <c:pt idx="566">
                  <c:v>5.67</c:v>
                </c:pt>
                <c:pt idx="567">
                  <c:v>5.68</c:v>
                </c:pt>
                <c:pt idx="568">
                  <c:v>5.69</c:v>
                </c:pt>
                <c:pt idx="569">
                  <c:v>5.7</c:v>
                </c:pt>
                <c:pt idx="570">
                  <c:v>5.71</c:v>
                </c:pt>
                <c:pt idx="571">
                  <c:v>5.72</c:v>
                </c:pt>
                <c:pt idx="572">
                  <c:v>5.73</c:v>
                </c:pt>
                <c:pt idx="573">
                  <c:v>5.74</c:v>
                </c:pt>
                <c:pt idx="574">
                  <c:v>5.75</c:v>
                </c:pt>
                <c:pt idx="575">
                  <c:v>5.76</c:v>
                </c:pt>
                <c:pt idx="576">
                  <c:v>5.77</c:v>
                </c:pt>
                <c:pt idx="577">
                  <c:v>5.78</c:v>
                </c:pt>
                <c:pt idx="578">
                  <c:v>5.79</c:v>
                </c:pt>
                <c:pt idx="579">
                  <c:v>5.8</c:v>
                </c:pt>
                <c:pt idx="580">
                  <c:v>5.81</c:v>
                </c:pt>
                <c:pt idx="581">
                  <c:v>5.82</c:v>
                </c:pt>
                <c:pt idx="582">
                  <c:v>5.83</c:v>
                </c:pt>
                <c:pt idx="583">
                  <c:v>5.84</c:v>
                </c:pt>
                <c:pt idx="584">
                  <c:v>5.85</c:v>
                </c:pt>
                <c:pt idx="585">
                  <c:v>5.86</c:v>
                </c:pt>
                <c:pt idx="586">
                  <c:v>5.87</c:v>
                </c:pt>
                <c:pt idx="587">
                  <c:v>5.88</c:v>
                </c:pt>
                <c:pt idx="588">
                  <c:v>5.89</c:v>
                </c:pt>
                <c:pt idx="589">
                  <c:v>5.9</c:v>
                </c:pt>
                <c:pt idx="590">
                  <c:v>5.91</c:v>
                </c:pt>
                <c:pt idx="591">
                  <c:v>5.92</c:v>
                </c:pt>
                <c:pt idx="592">
                  <c:v>5.93</c:v>
                </c:pt>
                <c:pt idx="593">
                  <c:v>5.94</c:v>
                </c:pt>
                <c:pt idx="594">
                  <c:v>5.95</c:v>
                </c:pt>
                <c:pt idx="595">
                  <c:v>5.96</c:v>
                </c:pt>
                <c:pt idx="596">
                  <c:v>5.97</c:v>
                </c:pt>
                <c:pt idx="597">
                  <c:v>5.98</c:v>
                </c:pt>
                <c:pt idx="598">
                  <c:v>5.99</c:v>
                </c:pt>
                <c:pt idx="599">
                  <c:v>6</c:v>
                </c:pt>
              </c:numCache>
            </c:numRef>
          </c:xVal>
          <c:yVal>
            <c:numRef>
              <c:f>'FROM SPLIT TIMES'!$N$2:$N$601</c:f>
              <c:numCache>
                <c:formatCode>General</c:formatCode>
                <c:ptCount val="600"/>
                <c:pt idx="0">
                  <c:v>0</c:v>
                </c:pt>
                <c:pt idx="1" c:formatCode="0.00">
                  <c:v>0</c:v>
                </c:pt>
                <c:pt idx="2" c:formatCode="0.00">
                  <c:v>0</c:v>
                </c:pt>
                <c:pt idx="3" c:formatCode="0.00">
                  <c:v>0</c:v>
                </c:pt>
                <c:pt idx="4" c:formatCode="0.00">
                  <c:v>0</c:v>
                </c:pt>
                <c:pt idx="5" c:formatCode="0.00">
                  <c:v>0</c:v>
                </c:pt>
                <c:pt idx="6" c:formatCode="0.00">
                  <c:v>0</c:v>
                </c:pt>
                <c:pt idx="7" c:formatCode="0.00">
                  <c:v>0</c:v>
                </c:pt>
                <c:pt idx="8" c:formatCode="0.00">
                  <c:v>0</c:v>
                </c:pt>
                <c:pt idx="9" c:formatCode="0.00">
                  <c:v>0</c:v>
                </c:pt>
                <c:pt idx="10" c:formatCode="0.00">
                  <c:v>0</c:v>
                </c:pt>
                <c:pt idx="11" c:formatCode="0.00">
                  <c:v>0</c:v>
                </c:pt>
                <c:pt idx="12" c:formatCode="0.00">
                  <c:v>0</c:v>
                </c:pt>
                <c:pt idx="13" c:formatCode="0.00">
                  <c:v>0</c:v>
                </c:pt>
                <c:pt idx="14" c:formatCode="0.00">
                  <c:v>0</c:v>
                </c:pt>
                <c:pt idx="15" c:formatCode="0.00">
                  <c:v>0</c:v>
                </c:pt>
                <c:pt idx="16" c:formatCode="0.00">
                  <c:v>0</c:v>
                </c:pt>
                <c:pt idx="17" c:formatCode="0.00">
                  <c:v>0</c:v>
                </c:pt>
                <c:pt idx="18" c:formatCode="0.00">
                  <c:v>0</c:v>
                </c:pt>
                <c:pt idx="19" c:formatCode="0.00">
                  <c:v>0</c:v>
                </c:pt>
                <c:pt idx="20" c:formatCode="0.00">
                  <c:v>0</c:v>
                </c:pt>
                <c:pt idx="21" c:formatCode="0.00">
                  <c:v>0</c:v>
                </c:pt>
                <c:pt idx="22" c:formatCode="0.00">
                  <c:v>0</c:v>
                </c:pt>
                <c:pt idx="23" c:formatCode="0.00">
                  <c:v>0</c:v>
                </c:pt>
                <c:pt idx="24" c:formatCode="0.00">
                  <c:v>0</c:v>
                </c:pt>
                <c:pt idx="25" c:formatCode="0.00">
                  <c:v>0</c:v>
                </c:pt>
                <c:pt idx="26" c:formatCode="0.00">
                  <c:v>0</c:v>
                </c:pt>
                <c:pt idx="27" c:formatCode="0.00">
                  <c:v>0</c:v>
                </c:pt>
                <c:pt idx="28" c:formatCode="0.00">
                  <c:v>0</c:v>
                </c:pt>
                <c:pt idx="29" c:formatCode="0.00">
                  <c:v>0</c:v>
                </c:pt>
                <c:pt idx="30" c:formatCode="0.00">
                  <c:v>0</c:v>
                </c:pt>
                <c:pt idx="31" c:formatCode="0.00">
                  <c:v>0</c:v>
                </c:pt>
                <c:pt idx="32" c:formatCode="0.00">
                  <c:v>0</c:v>
                </c:pt>
                <c:pt idx="33" c:formatCode="0.00">
                  <c:v>0</c:v>
                </c:pt>
                <c:pt idx="34" c:formatCode="0.00">
                  <c:v>0</c:v>
                </c:pt>
                <c:pt idx="35" c:formatCode="0.00">
                  <c:v>0</c:v>
                </c:pt>
                <c:pt idx="36" c:formatCode="0.00">
                  <c:v>0</c:v>
                </c:pt>
                <c:pt idx="37" c:formatCode="0.00">
                  <c:v>0</c:v>
                </c:pt>
                <c:pt idx="38" c:formatCode="0.00">
                  <c:v>0</c:v>
                </c:pt>
                <c:pt idx="39" c:formatCode="0.00">
                  <c:v>0</c:v>
                </c:pt>
                <c:pt idx="40" c:formatCode="0.00">
                  <c:v>0</c:v>
                </c:pt>
                <c:pt idx="41" c:formatCode="0.00">
                  <c:v>0</c:v>
                </c:pt>
                <c:pt idx="42" c:formatCode="0.00">
                  <c:v>0</c:v>
                </c:pt>
                <c:pt idx="43" c:formatCode="0.00">
                  <c:v>0</c:v>
                </c:pt>
                <c:pt idx="44" c:formatCode="0.00">
                  <c:v>0</c:v>
                </c:pt>
                <c:pt idx="45" c:formatCode="0.00">
                  <c:v>0</c:v>
                </c:pt>
                <c:pt idx="46" c:formatCode="0.00">
                  <c:v>0</c:v>
                </c:pt>
                <c:pt idx="47" c:formatCode="0.00">
                  <c:v>0</c:v>
                </c:pt>
                <c:pt idx="48" c:formatCode="0.00">
                  <c:v>0</c:v>
                </c:pt>
                <c:pt idx="49" c:formatCode="0.00">
                  <c:v>0</c:v>
                </c:pt>
                <c:pt idx="50" c:formatCode="0.00">
                  <c:v>0</c:v>
                </c:pt>
                <c:pt idx="51" c:formatCode="0.00">
                  <c:v>0</c:v>
                </c:pt>
                <c:pt idx="52" c:formatCode="0.00">
                  <c:v>0</c:v>
                </c:pt>
                <c:pt idx="53" c:formatCode="0.00">
                  <c:v>0</c:v>
                </c:pt>
                <c:pt idx="54" c:formatCode="0.00">
                  <c:v>0</c:v>
                </c:pt>
                <c:pt idx="55" c:formatCode="0.00">
                  <c:v>0</c:v>
                </c:pt>
                <c:pt idx="56" c:formatCode="0.00">
                  <c:v>0</c:v>
                </c:pt>
                <c:pt idx="57" c:formatCode="0.00">
                  <c:v>0</c:v>
                </c:pt>
                <c:pt idx="58" c:formatCode="0.00">
                  <c:v>0</c:v>
                </c:pt>
                <c:pt idx="59" c:formatCode="0.00">
                  <c:v>0</c:v>
                </c:pt>
                <c:pt idx="60" c:formatCode="0.00">
                  <c:v>0</c:v>
                </c:pt>
                <c:pt idx="61" c:formatCode="0.00">
                  <c:v>0</c:v>
                </c:pt>
                <c:pt idx="62" c:formatCode="0.00">
                  <c:v>0</c:v>
                </c:pt>
                <c:pt idx="63" c:formatCode="0.00">
                  <c:v>0</c:v>
                </c:pt>
                <c:pt idx="64" c:formatCode="0.00">
                  <c:v>0</c:v>
                </c:pt>
                <c:pt idx="65" c:formatCode="0.00">
                  <c:v>0</c:v>
                </c:pt>
                <c:pt idx="66" c:formatCode="0.00">
                  <c:v>0</c:v>
                </c:pt>
                <c:pt idx="67" c:formatCode="0.00">
                  <c:v>0</c:v>
                </c:pt>
                <c:pt idx="68" c:formatCode="0.00">
                  <c:v>0</c:v>
                </c:pt>
                <c:pt idx="69" c:formatCode="0.00">
                  <c:v>0</c:v>
                </c:pt>
                <c:pt idx="70" c:formatCode="0.00">
                  <c:v>0</c:v>
                </c:pt>
                <c:pt idx="71" c:formatCode="0.00">
                  <c:v>0</c:v>
                </c:pt>
                <c:pt idx="72" c:formatCode="0.00">
                  <c:v>0</c:v>
                </c:pt>
                <c:pt idx="73" c:formatCode="0.00">
                  <c:v>0</c:v>
                </c:pt>
                <c:pt idx="74" c:formatCode="0.00">
                  <c:v>0</c:v>
                </c:pt>
                <c:pt idx="75" c:formatCode="0.00">
                  <c:v>0</c:v>
                </c:pt>
                <c:pt idx="76" c:formatCode="0.00">
                  <c:v>0</c:v>
                </c:pt>
                <c:pt idx="77" c:formatCode="0.00">
                  <c:v>0</c:v>
                </c:pt>
                <c:pt idx="78" c:formatCode="0.00">
                  <c:v>0</c:v>
                </c:pt>
                <c:pt idx="79" c:formatCode="0.00">
                  <c:v>0</c:v>
                </c:pt>
                <c:pt idx="80" c:formatCode="0.00">
                  <c:v>0</c:v>
                </c:pt>
                <c:pt idx="81" c:formatCode="0.00">
                  <c:v>0</c:v>
                </c:pt>
                <c:pt idx="82" c:formatCode="0.00">
                  <c:v>0</c:v>
                </c:pt>
                <c:pt idx="83" c:formatCode="0.00">
                  <c:v>0</c:v>
                </c:pt>
                <c:pt idx="84" c:formatCode="0.00">
                  <c:v>0</c:v>
                </c:pt>
                <c:pt idx="85" c:formatCode="0.00">
                  <c:v>0</c:v>
                </c:pt>
                <c:pt idx="86" c:formatCode="0.00">
                  <c:v>0</c:v>
                </c:pt>
                <c:pt idx="87" c:formatCode="0.00">
                  <c:v>0</c:v>
                </c:pt>
                <c:pt idx="88" c:formatCode="0.00">
                  <c:v>0</c:v>
                </c:pt>
                <c:pt idx="89" c:formatCode="0.00">
                  <c:v>0</c:v>
                </c:pt>
                <c:pt idx="90" c:formatCode="0.00">
                  <c:v>0</c:v>
                </c:pt>
                <c:pt idx="91" c:formatCode="0.00">
                  <c:v>0</c:v>
                </c:pt>
                <c:pt idx="92" c:formatCode="0.00">
                  <c:v>0</c:v>
                </c:pt>
                <c:pt idx="93" c:formatCode="0.00">
                  <c:v>0</c:v>
                </c:pt>
                <c:pt idx="94" c:formatCode="0.00">
                  <c:v>0</c:v>
                </c:pt>
                <c:pt idx="95" c:formatCode="0.00">
                  <c:v>0</c:v>
                </c:pt>
                <c:pt idx="96" c:formatCode="0.00">
                  <c:v>0</c:v>
                </c:pt>
                <c:pt idx="97" c:formatCode="0.00">
                  <c:v>0</c:v>
                </c:pt>
                <c:pt idx="98" c:formatCode="0.00">
                  <c:v>0</c:v>
                </c:pt>
                <c:pt idx="99" c:formatCode="0.00">
                  <c:v>0</c:v>
                </c:pt>
                <c:pt idx="100" c:formatCode="0.00">
                  <c:v>0</c:v>
                </c:pt>
                <c:pt idx="101" c:formatCode="0.00">
                  <c:v>0</c:v>
                </c:pt>
                <c:pt idx="102" c:formatCode="0.00">
                  <c:v>0</c:v>
                </c:pt>
                <c:pt idx="103" c:formatCode="0.00">
                  <c:v>0</c:v>
                </c:pt>
                <c:pt idx="104" c:formatCode="0.00">
                  <c:v>0</c:v>
                </c:pt>
                <c:pt idx="105" c:formatCode="0.00">
                  <c:v>0</c:v>
                </c:pt>
                <c:pt idx="106" c:formatCode="0.00">
                  <c:v>0</c:v>
                </c:pt>
                <c:pt idx="107" c:formatCode="0.00">
                  <c:v>0</c:v>
                </c:pt>
                <c:pt idx="108" c:formatCode="0.00">
                  <c:v>0</c:v>
                </c:pt>
                <c:pt idx="109" c:formatCode="0.00">
                  <c:v>0</c:v>
                </c:pt>
                <c:pt idx="110" c:formatCode="0.00">
                  <c:v>0</c:v>
                </c:pt>
                <c:pt idx="111" c:formatCode="0.00">
                  <c:v>0</c:v>
                </c:pt>
                <c:pt idx="112" c:formatCode="0.00">
                  <c:v>0</c:v>
                </c:pt>
                <c:pt idx="113" c:formatCode="0.00">
                  <c:v>0</c:v>
                </c:pt>
                <c:pt idx="114" c:formatCode="0.00">
                  <c:v>0</c:v>
                </c:pt>
                <c:pt idx="115" c:formatCode="0.00">
                  <c:v>0</c:v>
                </c:pt>
                <c:pt idx="116" c:formatCode="0.00">
                  <c:v>0</c:v>
                </c:pt>
                <c:pt idx="117" c:formatCode="0.00">
                  <c:v>0</c:v>
                </c:pt>
                <c:pt idx="118" c:formatCode="0.00">
                  <c:v>0</c:v>
                </c:pt>
                <c:pt idx="119" c:formatCode="0.00">
                  <c:v>0</c:v>
                </c:pt>
                <c:pt idx="120" c:formatCode="0.00">
                  <c:v>0</c:v>
                </c:pt>
                <c:pt idx="121" c:formatCode="0.00">
                  <c:v>0</c:v>
                </c:pt>
                <c:pt idx="122" c:formatCode="0.00">
                  <c:v>0</c:v>
                </c:pt>
                <c:pt idx="123" c:formatCode="0.00">
                  <c:v>0</c:v>
                </c:pt>
                <c:pt idx="124" c:formatCode="0.00">
                  <c:v>0</c:v>
                </c:pt>
                <c:pt idx="125" c:formatCode="0.00">
                  <c:v>0</c:v>
                </c:pt>
                <c:pt idx="126" c:formatCode="0.00">
                  <c:v>0</c:v>
                </c:pt>
                <c:pt idx="127" c:formatCode="0.00">
                  <c:v>0</c:v>
                </c:pt>
                <c:pt idx="128" c:formatCode="0.00">
                  <c:v>0</c:v>
                </c:pt>
                <c:pt idx="129" c:formatCode="0.00">
                  <c:v>0</c:v>
                </c:pt>
                <c:pt idx="130" c:formatCode="0.00">
                  <c:v>0</c:v>
                </c:pt>
                <c:pt idx="131" c:formatCode="0.00">
                  <c:v>0</c:v>
                </c:pt>
                <c:pt idx="132" c:formatCode="0.00">
                  <c:v>0</c:v>
                </c:pt>
                <c:pt idx="133" c:formatCode="0.00">
                  <c:v>0</c:v>
                </c:pt>
                <c:pt idx="134" c:formatCode="0.00">
                  <c:v>0</c:v>
                </c:pt>
                <c:pt idx="135" c:formatCode="0.00">
                  <c:v>0</c:v>
                </c:pt>
                <c:pt idx="136" c:formatCode="0.00">
                  <c:v>0</c:v>
                </c:pt>
                <c:pt idx="137" c:formatCode="0.00">
                  <c:v>0</c:v>
                </c:pt>
                <c:pt idx="138" c:formatCode="0.00">
                  <c:v>0</c:v>
                </c:pt>
                <c:pt idx="139" c:formatCode="0.00">
                  <c:v>0</c:v>
                </c:pt>
                <c:pt idx="140" c:formatCode="0.00">
                  <c:v>0</c:v>
                </c:pt>
                <c:pt idx="141" c:formatCode="0.00">
                  <c:v>0</c:v>
                </c:pt>
                <c:pt idx="142" c:formatCode="0.00">
                  <c:v>0</c:v>
                </c:pt>
                <c:pt idx="143" c:formatCode="0.00">
                  <c:v>0</c:v>
                </c:pt>
                <c:pt idx="144" c:formatCode="0.00">
                  <c:v>0</c:v>
                </c:pt>
                <c:pt idx="145" c:formatCode="0.00">
                  <c:v>0</c:v>
                </c:pt>
                <c:pt idx="146" c:formatCode="0.00">
                  <c:v>0</c:v>
                </c:pt>
                <c:pt idx="147" c:formatCode="0.00">
                  <c:v>0</c:v>
                </c:pt>
                <c:pt idx="148" c:formatCode="0.00">
                  <c:v>0</c:v>
                </c:pt>
                <c:pt idx="149" c:formatCode="0.00">
                  <c:v>0</c:v>
                </c:pt>
                <c:pt idx="150" c:formatCode="0.00">
                  <c:v>0</c:v>
                </c:pt>
                <c:pt idx="151" c:formatCode="0.00">
                  <c:v>0</c:v>
                </c:pt>
                <c:pt idx="152" c:formatCode="0.00">
                  <c:v>0</c:v>
                </c:pt>
                <c:pt idx="153" c:formatCode="0.00">
                  <c:v>0</c:v>
                </c:pt>
                <c:pt idx="154" c:formatCode="0.00">
                  <c:v>0</c:v>
                </c:pt>
                <c:pt idx="155" c:formatCode="0.00">
                  <c:v>0</c:v>
                </c:pt>
                <c:pt idx="156" c:formatCode="0.00">
                  <c:v>0</c:v>
                </c:pt>
                <c:pt idx="157" c:formatCode="0.00">
                  <c:v>0</c:v>
                </c:pt>
                <c:pt idx="158" c:formatCode="0.00">
                  <c:v>0</c:v>
                </c:pt>
                <c:pt idx="159" c:formatCode="0.00">
                  <c:v>0</c:v>
                </c:pt>
                <c:pt idx="160" c:formatCode="0.00">
                  <c:v>0</c:v>
                </c:pt>
                <c:pt idx="161" c:formatCode="0.00">
                  <c:v>0</c:v>
                </c:pt>
                <c:pt idx="162" c:formatCode="0.00">
                  <c:v>0</c:v>
                </c:pt>
                <c:pt idx="163" c:formatCode="0.00">
                  <c:v>0</c:v>
                </c:pt>
                <c:pt idx="164" c:formatCode="0.00">
                  <c:v>0</c:v>
                </c:pt>
                <c:pt idx="165" c:formatCode="0.00">
                  <c:v>0</c:v>
                </c:pt>
                <c:pt idx="166" c:formatCode="0.00">
                  <c:v>0</c:v>
                </c:pt>
                <c:pt idx="167" c:formatCode="0.00">
                  <c:v>0</c:v>
                </c:pt>
                <c:pt idx="168" c:formatCode="0.00">
                  <c:v>0</c:v>
                </c:pt>
                <c:pt idx="169" c:formatCode="0.00">
                  <c:v>0</c:v>
                </c:pt>
                <c:pt idx="170" c:formatCode="0.00">
                  <c:v>0</c:v>
                </c:pt>
                <c:pt idx="171" c:formatCode="0.00">
                  <c:v>0</c:v>
                </c:pt>
                <c:pt idx="172" c:formatCode="0.00">
                  <c:v>0</c:v>
                </c:pt>
                <c:pt idx="173" c:formatCode="0.00">
                  <c:v>0</c:v>
                </c:pt>
                <c:pt idx="174" c:formatCode="0.00">
                  <c:v>0</c:v>
                </c:pt>
                <c:pt idx="175" c:formatCode="0.00">
                  <c:v>0</c:v>
                </c:pt>
                <c:pt idx="176" c:formatCode="0.00">
                  <c:v>0</c:v>
                </c:pt>
                <c:pt idx="177" c:formatCode="0.00">
                  <c:v>0</c:v>
                </c:pt>
                <c:pt idx="178" c:formatCode="0.00">
                  <c:v>0</c:v>
                </c:pt>
                <c:pt idx="179" c:formatCode="0.00">
                  <c:v>0</c:v>
                </c:pt>
                <c:pt idx="180" c:formatCode="0.00">
                  <c:v>0</c:v>
                </c:pt>
                <c:pt idx="181" c:formatCode="0.00">
                  <c:v>0</c:v>
                </c:pt>
                <c:pt idx="182" c:formatCode="0.00">
                  <c:v>0</c:v>
                </c:pt>
                <c:pt idx="183" c:formatCode="0.00">
                  <c:v>0</c:v>
                </c:pt>
                <c:pt idx="184" c:formatCode="0.00">
                  <c:v>0</c:v>
                </c:pt>
                <c:pt idx="185" c:formatCode="0.00">
                  <c:v>0</c:v>
                </c:pt>
                <c:pt idx="186" c:formatCode="0.00">
                  <c:v>0</c:v>
                </c:pt>
                <c:pt idx="187" c:formatCode="0.00">
                  <c:v>0</c:v>
                </c:pt>
                <c:pt idx="188" c:formatCode="0.00">
                  <c:v>0</c:v>
                </c:pt>
                <c:pt idx="189" c:formatCode="0.00">
                  <c:v>0</c:v>
                </c:pt>
                <c:pt idx="190" c:formatCode="0.00">
                  <c:v>0</c:v>
                </c:pt>
                <c:pt idx="191" c:formatCode="0.00">
                  <c:v>0</c:v>
                </c:pt>
                <c:pt idx="192" c:formatCode="0.00">
                  <c:v>0</c:v>
                </c:pt>
                <c:pt idx="193" c:formatCode="0.00">
                  <c:v>0</c:v>
                </c:pt>
                <c:pt idx="194" c:formatCode="0.00">
                  <c:v>0</c:v>
                </c:pt>
                <c:pt idx="195" c:formatCode="0.00">
                  <c:v>0</c:v>
                </c:pt>
                <c:pt idx="196" c:formatCode="0.00">
                  <c:v>0</c:v>
                </c:pt>
                <c:pt idx="197" c:formatCode="0.00">
                  <c:v>0</c:v>
                </c:pt>
                <c:pt idx="198" c:formatCode="0.00">
                  <c:v>0</c:v>
                </c:pt>
                <c:pt idx="199" c:formatCode="0.00">
                  <c:v>0</c:v>
                </c:pt>
                <c:pt idx="200" c:formatCode="0.00">
                  <c:v>0</c:v>
                </c:pt>
                <c:pt idx="201" c:formatCode="0.00">
                  <c:v>0</c:v>
                </c:pt>
                <c:pt idx="202" c:formatCode="0.00">
                  <c:v>0</c:v>
                </c:pt>
                <c:pt idx="203" c:formatCode="0.00">
                  <c:v>0</c:v>
                </c:pt>
                <c:pt idx="204" c:formatCode="0.00">
                  <c:v>0</c:v>
                </c:pt>
                <c:pt idx="205" c:formatCode="0.00">
                  <c:v>0</c:v>
                </c:pt>
                <c:pt idx="206" c:formatCode="0.00">
                  <c:v>0</c:v>
                </c:pt>
                <c:pt idx="207" c:formatCode="0.00">
                  <c:v>0</c:v>
                </c:pt>
                <c:pt idx="208" c:formatCode="0.00">
                  <c:v>0</c:v>
                </c:pt>
                <c:pt idx="209" c:formatCode="0.00">
                  <c:v>0</c:v>
                </c:pt>
                <c:pt idx="210" c:formatCode="0.00">
                  <c:v>0</c:v>
                </c:pt>
                <c:pt idx="211" c:formatCode="0.00">
                  <c:v>0</c:v>
                </c:pt>
                <c:pt idx="212" c:formatCode="0.00">
                  <c:v>0</c:v>
                </c:pt>
                <c:pt idx="213" c:formatCode="0.00">
                  <c:v>0</c:v>
                </c:pt>
                <c:pt idx="214" c:formatCode="0.00">
                  <c:v>0</c:v>
                </c:pt>
                <c:pt idx="215" c:formatCode="0.00">
                  <c:v>0</c:v>
                </c:pt>
                <c:pt idx="216" c:formatCode="0.00">
                  <c:v>0</c:v>
                </c:pt>
                <c:pt idx="217" c:formatCode="0.00">
                  <c:v>0</c:v>
                </c:pt>
                <c:pt idx="218" c:formatCode="0.00">
                  <c:v>0</c:v>
                </c:pt>
                <c:pt idx="219" c:formatCode="0.00">
                  <c:v>0</c:v>
                </c:pt>
                <c:pt idx="220" c:formatCode="0.00">
                  <c:v>0</c:v>
                </c:pt>
                <c:pt idx="221" c:formatCode="0.00">
                  <c:v>0</c:v>
                </c:pt>
                <c:pt idx="222" c:formatCode="0.00">
                  <c:v>0</c:v>
                </c:pt>
                <c:pt idx="223" c:formatCode="0.00">
                  <c:v>0</c:v>
                </c:pt>
                <c:pt idx="224" c:formatCode="0.00">
                  <c:v>0</c:v>
                </c:pt>
                <c:pt idx="225" c:formatCode="0.00">
                  <c:v>0</c:v>
                </c:pt>
                <c:pt idx="226" c:formatCode="0.00">
                  <c:v>0</c:v>
                </c:pt>
                <c:pt idx="227" c:formatCode="0.00">
                  <c:v>0</c:v>
                </c:pt>
                <c:pt idx="228" c:formatCode="0.00">
                  <c:v>0</c:v>
                </c:pt>
                <c:pt idx="229" c:formatCode="0.00">
                  <c:v>0</c:v>
                </c:pt>
                <c:pt idx="230" c:formatCode="0.00">
                  <c:v>0</c:v>
                </c:pt>
                <c:pt idx="231" c:formatCode="0.00">
                  <c:v>0</c:v>
                </c:pt>
                <c:pt idx="232" c:formatCode="0.00">
                  <c:v>0</c:v>
                </c:pt>
                <c:pt idx="233" c:formatCode="0.00">
                  <c:v>0</c:v>
                </c:pt>
                <c:pt idx="234" c:formatCode="0.00">
                  <c:v>0</c:v>
                </c:pt>
                <c:pt idx="235" c:formatCode="0.00">
                  <c:v>0</c:v>
                </c:pt>
                <c:pt idx="236" c:formatCode="0.00">
                  <c:v>0</c:v>
                </c:pt>
                <c:pt idx="237" c:formatCode="0.00">
                  <c:v>0</c:v>
                </c:pt>
                <c:pt idx="238" c:formatCode="0.00">
                  <c:v>0</c:v>
                </c:pt>
                <c:pt idx="239" c:formatCode="0.00">
                  <c:v>0</c:v>
                </c:pt>
                <c:pt idx="240" c:formatCode="0.00">
                  <c:v>0</c:v>
                </c:pt>
                <c:pt idx="241" c:formatCode="0.00">
                  <c:v>0</c:v>
                </c:pt>
                <c:pt idx="242" c:formatCode="0.00">
                  <c:v>0</c:v>
                </c:pt>
                <c:pt idx="243" c:formatCode="0.00">
                  <c:v>0</c:v>
                </c:pt>
                <c:pt idx="244" c:formatCode="0.00">
                  <c:v>0</c:v>
                </c:pt>
                <c:pt idx="245" c:formatCode="0.00">
                  <c:v>0</c:v>
                </c:pt>
                <c:pt idx="246" c:formatCode="0.00">
                  <c:v>0</c:v>
                </c:pt>
                <c:pt idx="247" c:formatCode="0.00">
                  <c:v>0</c:v>
                </c:pt>
                <c:pt idx="248" c:formatCode="0.00">
                  <c:v>0</c:v>
                </c:pt>
                <c:pt idx="249" c:formatCode="0.00">
                  <c:v>0</c:v>
                </c:pt>
                <c:pt idx="250" c:formatCode="0.00">
                  <c:v>0</c:v>
                </c:pt>
                <c:pt idx="251" c:formatCode="0.00">
                  <c:v>0</c:v>
                </c:pt>
                <c:pt idx="252" c:formatCode="0.00">
                  <c:v>0</c:v>
                </c:pt>
                <c:pt idx="253" c:formatCode="0.00">
                  <c:v>0</c:v>
                </c:pt>
                <c:pt idx="254" c:formatCode="0.00">
                  <c:v>0</c:v>
                </c:pt>
                <c:pt idx="255" c:formatCode="0.00">
                  <c:v>0</c:v>
                </c:pt>
                <c:pt idx="256" c:formatCode="0.00">
                  <c:v>0</c:v>
                </c:pt>
                <c:pt idx="257" c:formatCode="0.00">
                  <c:v>0</c:v>
                </c:pt>
                <c:pt idx="258" c:formatCode="0.00">
                  <c:v>0</c:v>
                </c:pt>
                <c:pt idx="259" c:formatCode="0.00">
                  <c:v>0</c:v>
                </c:pt>
                <c:pt idx="260" c:formatCode="0.00">
                  <c:v>0</c:v>
                </c:pt>
                <c:pt idx="261" c:formatCode="0.00">
                  <c:v>0</c:v>
                </c:pt>
                <c:pt idx="262" c:formatCode="0.00">
                  <c:v>0</c:v>
                </c:pt>
                <c:pt idx="263" c:formatCode="0.00">
                  <c:v>0</c:v>
                </c:pt>
                <c:pt idx="264" c:formatCode="0.00">
                  <c:v>0</c:v>
                </c:pt>
                <c:pt idx="265" c:formatCode="0.00">
                  <c:v>0</c:v>
                </c:pt>
                <c:pt idx="266" c:formatCode="0.00">
                  <c:v>0</c:v>
                </c:pt>
                <c:pt idx="267" c:formatCode="0.00">
                  <c:v>0</c:v>
                </c:pt>
                <c:pt idx="268" c:formatCode="0.00">
                  <c:v>0</c:v>
                </c:pt>
                <c:pt idx="269" c:formatCode="0.00">
                  <c:v>0</c:v>
                </c:pt>
                <c:pt idx="270" c:formatCode="0.00">
                  <c:v>0</c:v>
                </c:pt>
                <c:pt idx="271" c:formatCode="0.00">
                  <c:v>0</c:v>
                </c:pt>
                <c:pt idx="272" c:formatCode="0.00">
                  <c:v>0</c:v>
                </c:pt>
                <c:pt idx="273" c:formatCode="0.00">
                  <c:v>0</c:v>
                </c:pt>
                <c:pt idx="274" c:formatCode="0.00">
                  <c:v>0</c:v>
                </c:pt>
                <c:pt idx="275" c:formatCode="0.00">
                  <c:v>0</c:v>
                </c:pt>
                <c:pt idx="276" c:formatCode="0.00">
                  <c:v>0</c:v>
                </c:pt>
                <c:pt idx="277" c:formatCode="0.00">
                  <c:v>0</c:v>
                </c:pt>
                <c:pt idx="278" c:formatCode="0.00">
                  <c:v>0</c:v>
                </c:pt>
                <c:pt idx="279" c:formatCode="0.00">
                  <c:v>0</c:v>
                </c:pt>
                <c:pt idx="280" c:formatCode="0.00">
                  <c:v>0</c:v>
                </c:pt>
                <c:pt idx="281" c:formatCode="0.00">
                  <c:v>0</c:v>
                </c:pt>
                <c:pt idx="282" c:formatCode="0.00">
                  <c:v>0</c:v>
                </c:pt>
                <c:pt idx="283" c:formatCode="0.00">
                  <c:v>0</c:v>
                </c:pt>
                <c:pt idx="284" c:formatCode="0.00">
                  <c:v>0</c:v>
                </c:pt>
                <c:pt idx="285" c:formatCode="0.00">
                  <c:v>0</c:v>
                </c:pt>
                <c:pt idx="286" c:formatCode="0.00">
                  <c:v>0</c:v>
                </c:pt>
                <c:pt idx="287" c:formatCode="0.00">
                  <c:v>0</c:v>
                </c:pt>
                <c:pt idx="288" c:formatCode="0.00">
                  <c:v>0</c:v>
                </c:pt>
                <c:pt idx="289" c:formatCode="0.00">
                  <c:v>0</c:v>
                </c:pt>
                <c:pt idx="290" c:formatCode="0.00">
                  <c:v>0</c:v>
                </c:pt>
                <c:pt idx="291" c:formatCode="0.00">
                  <c:v>0</c:v>
                </c:pt>
                <c:pt idx="292" c:formatCode="0.00">
                  <c:v>0</c:v>
                </c:pt>
                <c:pt idx="293" c:formatCode="0.00">
                  <c:v>0</c:v>
                </c:pt>
                <c:pt idx="294" c:formatCode="0.00">
                  <c:v>0</c:v>
                </c:pt>
                <c:pt idx="295" c:formatCode="0.00">
                  <c:v>0</c:v>
                </c:pt>
                <c:pt idx="296" c:formatCode="0.00">
                  <c:v>0</c:v>
                </c:pt>
                <c:pt idx="297" c:formatCode="0.00">
                  <c:v>0</c:v>
                </c:pt>
                <c:pt idx="298" c:formatCode="0.00">
                  <c:v>0</c:v>
                </c:pt>
                <c:pt idx="299" c:formatCode="0.00">
                  <c:v>0</c:v>
                </c:pt>
                <c:pt idx="300" c:formatCode="0.00">
                  <c:v>0</c:v>
                </c:pt>
                <c:pt idx="301" c:formatCode="0.00">
                  <c:v>0</c:v>
                </c:pt>
                <c:pt idx="302" c:formatCode="0.00">
                  <c:v>0</c:v>
                </c:pt>
                <c:pt idx="303" c:formatCode="0.00">
                  <c:v>0</c:v>
                </c:pt>
                <c:pt idx="304" c:formatCode="0.00">
                  <c:v>0</c:v>
                </c:pt>
                <c:pt idx="305" c:formatCode="0.00">
                  <c:v>0</c:v>
                </c:pt>
                <c:pt idx="306" c:formatCode="0.00">
                  <c:v>0</c:v>
                </c:pt>
                <c:pt idx="307" c:formatCode="0.00">
                  <c:v>0</c:v>
                </c:pt>
                <c:pt idx="308" c:formatCode="0.00">
                  <c:v>0</c:v>
                </c:pt>
                <c:pt idx="309" c:formatCode="0.00">
                  <c:v>0</c:v>
                </c:pt>
                <c:pt idx="310" c:formatCode="0.00">
                  <c:v>0</c:v>
                </c:pt>
                <c:pt idx="311" c:formatCode="0.00">
                  <c:v>0</c:v>
                </c:pt>
                <c:pt idx="312" c:formatCode="0.00">
                  <c:v>0</c:v>
                </c:pt>
                <c:pt idx="313" c:formatCode="0.00">
                  <c:v>0</c:v>
                </c:pt>
                <c:pt idx="314" c:formatCode="0.00">
                  <c:v>0</c:v>
                </c:pt>
                <c:pt idx="315" c:formatCode="0.00">
                  <c:v>0</c:v>
                </c:pt>
                <c:pt idx="316" c:formatCode="0.00">
                  <c:v>0</c:v>
                </c:pt>
                <c:pt idx="317" c:formatCode="0.00">
                  <c:v>0</c:v>
                </c:pt>
                <c:pt idx="318" c:formatCode="0.00">
                  <c:v>0</c:v>
                </c:pt>
                <c:pt idx="319" c:formatCode="0.00">
                  <c:v>0</c:v>
                </c:pt>
                <c:pt idx="320" c:formatCode="0.00">
                  <c:v>0</c:v>
                </c:pt>
                <c:pt idx="321" c:formatCode="0.00">
                  <c:v>0</c:v>
                </c:pt>
                <c:pt idx="322" c:formatCode="0.00">
                  <c:v>0</c:v>
                </c:pt>
                <c:pt idx="323" c:formatCode="0.00">
                  <c:v>0</c:v>
                </c:pt>
                <c:pt idx="324" c:formatCode="0.00">
                  <c:v>0</c:v>
                </c:pt>
                <c:pt idx="325" c:formatCode="0.00">
                  <c:v>0</c:v>
                </c:pt>
                <c:pt idx="326" c:formatCode="0.00">
                  <c:v>0</c:v>
                </c:pt>
                <c:pt idx="327" c:formatCode="0.00">
                  <c:v>0</c:v>
                </c:pt>
                <c:pt idx="328" c:formatCode="0.00">
                  <c:v>0</c:v>
                </c:pt>
                <c:pt idx="329" c:formatCode="0.00">
                  <c:v>0</c:v>
                </c:pt>
                <c:pt idx="330" c:formatCode="0.00">
                  <c:v>0</c:v>
                </c:pt>
                <c:pt idx="331" c:formatCode="0.00">
                  <c:v>0</c:v>
                </c:pt>
                <c:pt idx="332" c:formatCode="0.00">
                  <c:v>0</c:v>
                </c:pt>
                <c:pt idx="333" c:formatCode="0.00">
                  <c:v>0</c:v>
                </c:pt>
                <c:pt idx="334" c:formatCode="0.00">
                  <c:v>0</c:v>
                </c:pt>
                <c:pt idx="335" c:formatCode="0.00">
                  <c:v>0</c:v>
                </c:pt>
                <c:pt idx="336" c:formatCode="0.00">
                  <c:v>0</c:v>
                </c:pt>
                <c:pt idx="337" c:formatCode="0.00">
                  <c:v>0</c:v>
                </c:pt>
                <c:pt idx="338" c:formatCode="0.00">
                  <c:v>0</c:v>
                </c:pt>
                <c:pt idx="339" c:formatCode="0.00">
                  <c:v>0</c:v>
                </c:pt>
                <c:pt idx="340" c:formatCode="0.00">
                  <c:v>0</c:v>
                </c:pt>
                <c:pt idx="341" c:formatCode="0.00">
                  <c:v>0</c:v>
                </c:pt>
                <c:pt idx="342" c:formatCode="0.00">
                  <c:v>0</c:v>
                </c:pt>
                <c:pt idx="343" c:formatCode="0.00">
                  <c:v>0</c:v>
                </c:pt>
                <c:pt idx="344" c:formatCode="0.00">
                  <c:v>0</c:v>
                </c:pt>
                <c:pt idx="345" c:formatCode="0.00">
                  <c:v>0</c:v>
                </c:pt>
                <c:pt idx="346" c:formatCode="0.00">
                  <c:v>0</c:v>
                </c:pt>
                <c:pt idx="347" c:formatCode="0.00">
                  <c:v>0</c:v>
                </c:pt>
                <c:pt idx="348" c:formatCode="0.00">
                  <c:v>0</c:v>
                </c:pt>
                <c:pt idx="349" c:formatCode="0.00">
                  <c:v>0</c:v>
                </c:pt>
                <c:pt idx="350" c:formatCode="0.00">
                  <c:v>0</c:v>
                </c:pt>
                <c:pt idx="351" c:formatCode="0.00">
                  <c:v>0</c:v>
                </c:pt>
                <c:pt idx="352" c:formatCode="0.00">
                  <c:v>0</c:v>
                </c:pt>
                <c:pt idx="353" c:formatCode="0.00">
                  <c:v>0</c:v>
                </c:pt>
                <c:pt idx="354" c:formatCode="0.00">
                  <c:v>0</c:v>
                </c:pt>
                <c:pt idx="355" c:formatCode="0.00">
                  <c:v>0</c:v>
                </c:pt>
                <c:pt idx="356" c:formatCode="0.00">
                  <c:v>0</c:v>
                </c:pt>
                <c:pt idx="357" c:formatCode="0.00">
                  <c:v>0</c:v>
                </c:pt>
                <c:pt idx="358" c:formatCode="0.00">
                  <c:v>0</c:v>
                </c:pt>
                <c:pt idx="359" c:formatCode="0.00">
                  <c:v>0</c:v>
                </c:pt>
                <c:pt idx="360" c:formatCode="0.00">
                  <c:v>0</c:v>
                </c:pt>
                <c:pt idx="361" c:formatCode="0.00">
                  <c:v>0</c:v>
                </c:pt>
                <c:pt idx="362" c:formatCode="0.00">
                  <c:v>0</c:v>
                </c:pt>
                <c:pt idx="363" c:formatCode="0.00">
                  <c:v>0</c:v>
                </c:pt>
                <c:pt idx="364" c:formatCode="0.00">
                  <c:v>0</c:v>
                </c:pt>
                <c:pt idx="365" c:formatCode="0.00">
                  <c:v>0</c:v>
                </c:pt>
                <c:pt idx="366" c:formatCode="0.00">
                  <c:v>0</c:v>
                </c:pt>
                <c:pt idx="367" c:formatCode="0.00">
                  <c:v>0</c:v>
                </c:pt>
                <c:pt idx="368" c:formatCode="0.00">
                  <c:v>0</c:v>
                </c:pt>
                <c:pt idx="369" c:formatCode="0.00">
                  <c:v>0</c:v>
                </c:pt>
                <c:pt idx="370" c:formatCode="0.00">
                  <c:v>0</c:v>
                </c:pt>
                <c:pt idx="371" c:formatCode="0.00">
                  <c:v>0</c:v>
                </c:pt>
                <c:pt idx="372" c:formatCode="0.00">
                  <c:v>0</c:v>
                </c:pt>
                <c:pt idx="373" c:formatCode="0.00">
                  <c:v>0</c:v>
                </c:pt>
                <c:pt idx="374" c:formatCode="0.00">
                  <c:v>0</c:v>
                </c:pt>
                <c:pt idx="375" c:formatCode="0.00">
                  <c:v>0</c:v>
                </c:pt>
                <c:pt idx="376" c:formatCode="0.00">
                  <c:v>0</c:v>
                </c:pt>
                <c:pt idx="377" c:formatCode="0.00">
                  <c:v>0</c:v>
                </c:pt>
                <c:pt idx="378" c:formatCode="0.00">
                  <c:v>0</c:v>
                </c:pt>
                <c:pt idx="379" c:formatCode="0.00">
                  <c:v>0</c:v>
                </c:pt>
                <c:pt idx="380" c:formatCode="0.00">
                  <c:v>0</c:v>
                </c:pt>
                <c:pt idx="381" c:formatCode="0.00">
                  <c:v>0</c:v>
                </c:pt>
                <c:pt idx="382" c:formatCode="0.00">
                  <c:v>0</c:v>
                </c:pt>
                <c:pt idx="383" c:formatCode="0.00">
                  <c:v>0</c:v>
                </c:pt>
                <c:pt idx="384" c:formatCode="0.00">
                  <c:v>0</c:v>
                </c:pt>
                <c:pt idx="385" c:formatCode="0.00">
                  <c:v>0</c:v>
                </c:pt>
                <c:pt idx="386" c:formatCode="0.00">
                  <c:v>0</c:v>
                </c:pt>
                <c:pt idx="387" c:formatCode="0.00">
                  <c:v>0</c:v>
                </c:pt>
                <c:pt idx="388" c:formatCode="0.00">
                  <c:v>0</c:v>
                </c:pt>
                <c:pt idx="389" c:formatCode="0.00">
                  <c:v>0</c:v>
                </c:pt>
                <c:pt idx="390" c:formatCode="0.00">
                  <c:v>0</c:v>
                </c:pt>
                <c:pt idx="391" c:formatCode="0.00">
                  <c:v>0</c:v>
                </c:pt>
                <c:pt idx="392" c:formatCode="0.00">
                  <c:v>0</c:v>
                </c:pt>
                <c:pt idx="393" c:formatCode="0.00">
                  <c:v>0</c:v>
                </c:pt>
                <c:pt idx="394" c:formatCode="0.00">
                  <c:v>0</c:v>
                </c:pt>
                <c:pt idx="395" c:formatCode="0.00">
                  <c:v>0</c:v>
                </c:pt>
                <c:pt idx="396" c:formatCode="0.00">
                  <c:v>0</c:v>
                </c:pt>
                <c:pt idx="397" c:formatCode="0.00">
                  <c:v>0</c:v>
                </c:pt>
                <c:pt idx="398" c:formatCode="0.00">
                  <c:v>0</c:v>
                </c:pt>
                <c:pt idx="399" c:formatCode="0.00">
                  <c:v>0</c:v>
                </c:pt>
                <c:pt idx="400" c:formatCode="0.00">
                  <c:v>0</c:v>
                </c:pt>
                <c:pt idx="401" c:formatCode="0.00">
                  <c:v>0</c:v>
                </c:pt>
                <c:pt idx="402" c:formatCode="0.00">
                  <c:v>0</c:v>
                </c:pt>
                <c:pt idx="403" c:formatCode="0.00">
                  <c:v>0</c:v>
                </c:pt>
                <c:pt idx="404" c:formatCode="0.00">
                  <c:v>0</c:v>
                </c:pt>
                <c:pt idx="405" c:formatCode="0.00">
                  <c:v>0</c:v>
                </c:pt>
                <c:pt idx="406" c:formatCode="0.00">
                  <c:v>0</c:v>
                </c:pt>
                <c:pt idx="407" c:formatCode="0.00">
                  <c:v>0</c:v>
                </c:pt>
                <c:pt idx="408" c:formatCode="0.00">
                  <c:v>0</c:v>
                </c:pt>
                <c:pt idx="409" c:formatCode="0.00">
                  <c:v>0</c:v>
                </c:pt>
                <c:pt idx="410" c:formatCode="0.00">
                  <c:v>0</c:v>
                </c:pt>
                <c:pt idx="411" c:formatCode="0.00">
                  <c:v>0</c:v>
                </c:pt>
                <c:pt idx="412" c:formatCode="0.00">
                  <c:v>0</c:v>
                </c:pt>
                <c:pt idx="413" c:formatCode="0.00">
                  <c:v>0</c:v>
                </c:pt>
                <c:pt idx="414" c:formatCode="0.00">
                  <c:v>0</c:v>
                </c:pt>
                <c:pt idx="415" c:formatCode="0.00">
                  <c:v>0</c:v>
                </c:pt>
                <c:pt idx="416" c:formatCode="0.00">
                  <c:v>0</c:v>
                </c:pt>
                <c:pt idx="417" c:formatCode="0.00">
                  <c:v>0</c:v>
                </c:pt>
                <c:pt idx="418" c:formatCode="0.00">
                  <c:v>0</c:v>
                </c:pt>
                <c:pt idx="419" c:formatCode="0.00">
                  <c:v>0</c:v>
                </c:pt>
                <c:pt idx="420" c:formatCode="0.00">
                  <c:v>0</c:v>
                </c:pt>
                <c:pt idx="421" c:formatCode="0.00">
                  <c:v>0</c:v>
                </c:pt>
                <c:pt idx="422" c:formatCode="0.00">
                  <c:v>0</c:v>
                </c:pt>
                <c:pt idx="423" c:formatCode="0.00">
                  <c:v>0</c:v>
                </c:pt>
                <c:pt idx="424" c:formatCode="0.00">
                  <c:v>0</c:v>
                </c:pt>
                <c:pt idx="425" c:formatCode="0.00">
                  <c:v>0</c:v>
                </c:pt>
                <c:pt idx="426" c:formatCode="0.00">
                  <c:v>0</c:v>
                </c:pt>
                <c:pt idx="427" c:formatCode="0.00">
                  <c:v>0</c:v>
                </c:pt>
                <c:pt idx="428" c:formatCode="0.00">
                  <c:v>0</c:v>
                </c:pt>
                <c:pt idx="429" c:formatCode="0.00">
                  <c:v>0</c:v>
                </c:pt>
                <c:pt idx="430" c:formatCode="0.00">
                  <c:v>0</c:v>
                </c:pt>
                <c:pt idx="431" c:formatCode="0.00">
                  <c:v>0</c:v>
                </c:pt>
                <c:pt idx="432" c:formatCode="0.00">
                  <c:v>0</c:v>
                </c:pt>
                <c:pt idx="433" c:formatCode="0.00">
                  <c:v>0</c:v>
                </c:pt>
                <c:pt idx="434" c:formatCode="0.00">
                  <c:v>0</c:v>
                </c:pt>
                <c:pt idx="435" c:formatCode="0.00">
                  <c:v>0</c:v>
                </c:pt>
                <c:pt idx="436" c:formatCode="0.00">
                  <c:v>0</c:v>
                </c:pt>
                <c:pt idx="437" c:formatCode="0.00">
                  <c:v>0</c:v>
                </c:pt>
                <c:pt idx="438" c:formatCode="0.00">
                  <c:v>0</c:v>
                </c:pt>
                <c:pt idx="439" c:formatCode="0.00">
                  <c:v>0</c:v>
                </c:pt>
                <c:pt idx="440" c:formatCode="0.00">
                  <c:v>0</c:v>
                </c:pt>
                <c:pt idx="441" c:formatCode="0.00">
                  <c:v>0</c:v>
                </c:pt>
                <c:pt idx="442" c:formatCode="0.00">
                  <c:v>0</c:v>
                </c:pt>
                <c:pt idx="443" c:formatCode="0.00">
                  <c:v>0</c:v>
                </c:pt>
                <c:pt idx="444" c:formatCode="0.00">
                  <c:v>0</c:v>
                </c:pt>
                <c:pt idx="445" c:formatCode="0.00">
                  <c:v>0</c:v>
                </c:pt>
                <c:pt idx="446" c:formatCode="0.00">
                  <c:v>0</c:v>
                </c:pt>
                <c:pt idx="447" c:formatCode="0.00">
                  <c:v>0</c:v>
                </c:pt>
                <c:pt idx="448" c:formatCode="0.00">
                  <c:v>0</c:v>
                </c:pt>
                <c:pt idx="449" c:formatCode="0.00">
                  <c:v>0</c:v>
                </c:pt>
                <c:pt idx="450" c:formatCode="0.00">
                  <c:v>0</c:v>
                </c:pt>
                <c:pt idx="451" c:formatCode="0.00">
                  <c:v>0</c:v>
                </c:pt>
                <c:pt idx="452" c:formatCode="0.00">
                  <c:v>0</c:v>
                </c:pt>
                <c:pt idx="453" c:formatCode="0.00">
                  <c:v>0</c:v>
                </c:pt>
                <c:pt idx="454" c:formatCode="0.00">
                  <c:v>0</c:v>
                </c:pt>
                <c:pt idx="455" c:formatCode="0.00">
                  <c:v>0</c:v>
                </c:pt>
                <c:pt idx="456" c:formatCode="0.00">
                  <c:v>0</c:v>
                </c:pt>
                <c:pt idx="457" c:formatCode="0.00">
                  <c:v>0</c:v>
                </c:pt>
                <c:pt idx="458" c:formatCode="0.00">
                  <c:v>0</c:v>
                </c:pt>
                <c:pt idx="459" c:formatCode="0.00">
                  <c:v>0</c:v>
                </c:pt>
                <c:pt idx="460" c:formatCode="0.00">
                  <c:v>0</c:v>
                </c:pt>
                <c:pt idx="461" c:formatCode="0.00">
                  <c:v>0</c:v>
                </c:pt>
                <c:pt idx="462" c:formatCode="0.00">
                  <c:v>0</c:v>
                </c:pt>
                <c:pt idx="463" c:formatCode="0.00">
                  <c:v>0</c:v>
                </c:pt>
                <c:pt idx="464" c:formatCode="0.00">
                  <c:v>0</c:v>
                </c:pt>
                <c:pt idx="465" c:formatCode="0.00">
                  <c:v>0</c:v>
                </c:pt>
                <c:pt idx="466" c:formatCode="0.00">
                  <c:v>0</c:v>
                </c:pt>
                <c:pt idx="467" c:formatCode="0.00">
                  <c:v>0</c:v>
                </c:pt>
                <c:pt idx="468" c:formatCode="0.00">
                  <c:v>0</c:v>
                </c:pt>
                <c:pt idx="469" c:formatCode="0.00">
                  <c:v>0</c:v>
                </c:pt>
                <c:pt idx="470" c:formatCode="0.00">
                  <c:v>0</c:v>
                </c:pt>
                <c:pt idx="471" c:formatCode="0.00">
                  <c:v>0</c:v>
                </c:pt>
                <c:pt idx="472" c:formatCode="0.00">
                  <c:v>0</c:v>
                </c:pt>
                <c:pt idx="473" c:formatCode="0.00">
                  <c:v>0</c:v>
                </c:pt>
                <c:pt idx="474" c:formatCode="0.00">
                  <c:v>0</c:v>
                </c:pt>
                <c:pt idx="475" c:formatCode="0.00">
                  <c:v>0</c:v>
                </c:pt>
                <c:pt idx="476" c:formatCode="0.00">
                  <c:v>0</c:v>
                </c:pt>
                <c:pt idx="477" c:formatCode="0.00">
                  <c:v>0</c:v>
                </c:pt>
                <c:pt idx="478" c:formatCode="0.00">
                  <c:v>0</c:v>
                </c:pt>
                <c:pt idx="479" c:formatCode="0.00">
                  <c:v>0</c:v>
                </c:pt>
                <c:pt idx="480" c:formatCode="0.00">
                  <c:v>0</c:v>
                </c:pt>
                <c:pt idx="481" c:formatCode="0.00">
                  <c:v>0</c:v>
                </c:pt>
                <c:pt idx="482" c:formatCode="0.00">
                  <c:v>0</c:v>
                </c:pt>
                <c:pt idx="483" c:formatCode="0.00">
                  <c:v>0</c:v>
                </c:pt>
                <c:pt idx="484" c:formatCode="0.00">
                  <c:v>0</c:v>
                </c:pt>
                <c:pt idx="485" c:formatCode="0.00">
                  <c:v>0</c:v>
                </c:pt>
                <c:pt idx="486" c:formatCode="0.00">
                  <c:v>0</c:v>
                </c:pt>
                <c:pt idx="487" c:formatCode="0.00">
                  <c:v>0</c:v>
                </c:pt>
                <c:pt idx="488" c:formatCode="0.00">
                  <c:v>0</c:v>
                </c:pt>
                <c:pt idx="489" c:formatCode="0.00">
                  <c:v>0</c:v>
                </c:pt>
                <c:pt idx="490" c:formatCode="0.00">
                  <c:v>0</c:v>
                </c:pt>
                <c:pt idx="491" c:formatCode="0.00">
                  <c:v>0</c:v>
                </c:pt>
                <c:pt idx="492" c:formatCode="0.00">
                  <c:v>0</c:v>
                </c:pt>
                <c:pt idx="493" c:formatCode="0.00">
                  <c:v>0</c:v>
                </c:pt>
                <c:pt idx="494" c:formatCode="0.00">
                  <c:v>0</c:v>
                </c:pt>
                <c:pt idx="495" c:formatCode="0.00">
                  <c:v>0</c:v>
                </c:pt>
                <c:pt idx="496" c:formatCode="0.00">
                  <c:v>0</c:v>
                </c:pt>
                <c:pt idx="497" c:formatCode="0.00">
                  <c:v>0</c:v>
                </c:pt>
                <c:pt idx="498" c:formatCode="0.00">
                  <c:v>0</c:v>
                </c:pt>
                <c:pt idx="499" c:formatCode="0.00">
                  <c:v>0</c:v>
                </c:pt>
                <c:pt idx="500" c:formatCode="0.00">
                  <c:v>0</c:v>
                </c:pt>
                <c:pt idx="501" c:formatCode="0.00">
                  <c:v>0</c:v>
                </c:pt>
                <c:pt idx="502" c:formatCode="0.00">
                  <c:v>0</c:v>
                </c:pt>
                <c:pt idx="503" c:formatCode="0.00">
                  <c:v>0</c:v>
                </c:pt>
                <c:pt idx="504" c:formatCode="0.00">
                  <c:v>0</c:v>
                </c:pt>
                <c:pt idx="505" c:formatCode="0.00">
                  <c:v>0</c:v>
                </c:pt>
                <c:pt idx="506" c:formatCode="0.00">
                  <c:v>0</c:v>
                </c:pt>
                <c:pt idx="507" c:formatCode="0.00">
                  <c:v>0</c:v>
                </c:pt>
                <c:pt idx="508" c:formatCode="0.00">
                  <c:v>0</c:v>
                </c:pt>
                <c:pt idx="509" c:formatCode="0.00">
                  <c:v>0</c:v>
                </c:pt>
                <c:pt idx="510" c:formatCode="0.00">
                  <c:v>0</c:v>
                </c:pt>
                <c:pt idx="511" c:formatCode="0.00">
                  <c:v>0</c:v>
                </c:pt>
                <c:pt idx="512" c:formatCode="0.00">
                  <c:v>0</c:v>
                </c:pt>
                <c:pt idx="513" c:formatCode="0.00">
                  <c:v>0</c:v>
                </c:pt>
                <c:pt idx="514" c:formatCode="0.00">
                  <c:v>0</c:v>
                </c:pt>
                <c:pt idx="515" c:formatCode="0.00">
                  <c:v>0</c:v>
                </c:pt>
                <c:pt idx="516" c:formatCode="0.00">
                  <c:v>0</c:v>
                </c:pt>
                <c:pt idx="517" c:formatCode="0.00">
                  <c:v>0</c:v>
                </c:pt>
                <c:pt idx="518" c:formatCode="0.00">
                  <c:v>0</c:v>
                </c:pt>
                <c:pt idx="519" c:formatCode="0.00">
                  <c:v>0</c:v>
                </c:pt>
                <c:pt idx="520" c:formatCode="0.00">
                  <c:v>0</c:v>
                </c:pt>
                <c:pt idx="521" c:formatCode="0.00">
                  <c:v>0</c:v>
                </c:pt>
                <c:pt idx="522" c:formatCode="0.00">
                  <c:v>0</c:v>
                </c:pt>
                <c:pt idx="523" c:formatCode="0.00">
                  <c:v>0</c:v>
                </c:pt>
                <c:pt idx="524" c:formatCode="0.00">
                  <c:v>0</c:v>
                </c:pt>
                <c:pt idx="525" c:formatCode="0.00">
                  <c:v>0</c:v>
                </c:pt>
                <c:pt idx="526" c:formatCode="0.00">
                  <c:v>0</c:v>
                </c:pt>
                <c:pt idx="527" c:formatCode="0.00">
                  <c:v>0</c:v>
                </c:pt>
                <c:pt idx="528" c:formatCode="0.00">
                  <c:v>0</c:v>
                </c:pt>
                <c:pt idx="529" c:formatCode="0.00">
                  <c:v>0</c:v>
                </c:pt>
                <c:pt idx="530" c:formatCode="0.00">
                  <c:v>0</c:v>
                </c:pt>
                <c:pt idx="531" c:formatCode="0.00">
                  <c:v>0</c:v>
                </c:pt>
                <c:pt idx="532" c:formatCode="0.00">
                  <c:v>0</c:v>
                </c:pt>
                <c:pt idx="533" c:formatCode="0.00">
                  <c:v>0</c:v>
                </c:pt>
                <c:pt idx="534" c:formatCode="0.00">
                  <c:v>0</c:v>
                </c:pt>
                <c:pt idx="535" c:formatCode="0.00">
                  <c:v>0</c:v>
                </c:pt>
                <c:pt idx="536" c:formatCode="0.00">
                  <c:v>0</c:v>
                </c:pt>
                <c:pt idx="537" c:formatCode="0.00">
                  <c:v>0</c:v>
                </c:pt>
                <c:pt idx="538" c:formatCode="0.00">
                  <c:v>0</c:v>
                </c:pt>
                <c:pt idx="539" c:formatCode="0.00">
                  <c:v>0</c:v>
                </c:pt>
                <c:pt idx="540" c:formatCode="0.00">
                  <c:v>0</c:v>
                </c:pt>
                <c:pt idx="541" c:formatCode="0.00">
                  <c:v>0</c:v>
                </c:pt>
                <c:pt idx="542" c:formatCode="0.00">
                  <c:v>0</c:v>
                </c:pt>
                <c:pt idx="543" c:formatCode="0.00">
                  <c:v>0</c:v>
                </c:pt>
                <c:pt idx="544" c:formatCode="0.00">
                  <c:v>0</c:v>
                </c:pt>
                <c:pt idx="545" c:formatCode="0.00">
                  <c:v>0</c:v>
                </c:pt>
                <c:pt idx="546" c:formatCode="0.00">
                  <c:v>0</c:v>
                </c:pt>
                <c:pt idx="547" c:formatCode="0.00">
                  <c:v>0</c:v>
                </c:pt>
                <c:pt idx="548" c:formatCode="0.00">
                  <c:v>0</c:v>
                </c:pt>
                <c:pt idx="549" c:formatCode="0.00">
                  <c:v>0</c:v>
                </c:pt>
                <c:pt idx="550" c:formatCode="0.00">
                  <c:v>0</c:v>
                </c:pt>
                <c:pt idx="551" c:formatCode="0.00">
                  <c:v>0</c:v>
                </c:pt>
                <c:pt idx="552" c:formatCode="0.00">
                  <c:v>0</c:v>
                </c:pt>
                <c:pt idx="553" c:formatCode="0.00">
                  <c:v>0</c:v>
                </c:pt>
                <c:pt idx="554" c:formatCode="0.00">
                  <c:v>0</c:v>
                </c:pt>
                <c:pt idx="555" c:formatCode="0.00">
                  <c:v>0</c:v>
                </c:pt>
                <c:pt idx="556" c:formatCode="0.00">
                  <c:v>0</c:v>
                </c:pt>
                <c:pt idx="557" c:formatCode="0.00">
                  <c:v>0</c:v>
                </c:pt>
                <c:pt idx="558" c:formatCode="0.00">
                  <c:v>0</c:v>
                </c:pt>
                <c:pt idx="559" c:formatCode="0.00">
                  <c:v>0</c:v>
                </c:pt>
                <c:pt idx="560" c:formatCode="0.00">
                  <c:v>0</c:v>
                </c:pt>
                <c:pt idx="561" c:formatCode="0.00">
                  <c:v>0</c:v>
                </c:pt>
                <c:pt idx="562" c:formatCode="0.00">
                  <c:v>0</c:v>
                </c:pt>
                <c:pt idx="563" c:formatCode="0.00">
                  <c:v>0</c:v>
                </c:pt>
                <c:pt idx="564" c:formatCode="0.00">
                  <c:v>0</c:v>
                </c:pt>
                <c:pt idx="565" c:formatCode="0.00">
                  <c:v>0</c:v>
                </c:pt>
                <c:pt idx="566" c:formatCode="0.00">
                  <c:v>0</c:v>
                </c:pt>
                <c:pt idx="567" c:formatCode="0.00">
                  <c:v>0</c:v>
                </c:pt>
                <c:pt idx="568" c:formatCode="0.00">
                  <c:v>0</c:v>
                </c:pt>
                <c:pt idx="569" c:formatCode="0.00">
                  <c:v>0</c:v>
                </c:pt>
                <c:pt idx="570" c:formatCode="0.00">
                  <c:v>0</c:v>
                </c:pt>
                <c:pt idx="571" c:formatCode="0.00">
                  <c:v>0</c:v>
                </c:pt>
                <c:pt idx="572" c:formatCode="0.00">
                  <c:v>0</c:v>
                </c:pt>
                <c:pt idx="573" c:formatCode="0.00">
                  <c:v>0</c:v>
                </c:pt>
                <c:pt idx="574" c:formatCode="0.00">
                  <c:v>0</c:v>
                </c:pt>
                <c:pt idx="575" c:formatCode="0.00">
                  <c:v>0</c:v>
                </c:pt>
                <c:pt idx="576" c:formatCode="0.00">
                  <c:v>0</c:v>
                </c:pt>
                <c:pt idx="577" c:formatCode="0.00">
                  <c:v>0</c:v>
                </c:pt>
                <c:pt idx="578" c:formatCode="0.00">
                  <c:v>0</c:v>
                </c:pt>
                <c:pt idx="579" c:formatCode="0.00">
                  <c:v>0</c:v>
                </c:pt>
                <c:pt idx="580" c:formatCode="0.00">
                  <c:v>0</c:v>
                </c:pt>
                <c:pt idx="581" c:formatCode="0.00">
                  <c:v>0</c:v>
                </c:pt>
                <c:pt idx="582" c:formatCode="0.00">
                  <c:v>0</c:v>
                </c:pt>
                <c:pt idx="583" c:formatCode="0.00">
                  <c:v>0</c:v>
                </c:pt>
                <c:pt idx="584" c:formatCode="0.00">
                  <c:v>0</c:v>
                </c:pt>
                <c:pt idx="585" c:formatCode="0.00">
                  <c:v>0</c:v>
                </c:pt>
                <c:pt idx="586" c:formatCode="0.00">
                  <c:v>0</c:v>
                </c:pt>
                <c:pt idx="587" c:formatCode="0.00">
                  <c:v>0</c:v>
                </c:pt>
                <c:pt idx="588" c:formatCode="0.00">
                  <c:v>0</c:v>
                </c:pt>
                <c:pt idx="589" c:formatCode="0.00">
                  <c:v>0</c:v>
                </c:pt>
                <c:pt idx="590" c:formatCode="0.00">
                  <c:v>0</c:v>
                </c:pt>
                <c:pt idx="591" c:formatCode="0.00">
                  <c:v>0</c:v>
                </c:pt>
                <c:pt idx="592" c:formatCode="0.00">
                  <c:v>0</c:v>
                </c:pt>
                <c:pt idx="593" c:formatCode="0.00">
                  <c:v>0</c:v>
                </c:pt>
                <c:pt idx="594" c:formatCode="0.00">
                  <c:v>0</c:v>
                </c:pt>
                <c:pt idx="595" c:formatCode="0.00">
                  <c:v>0</c:v>
                </c:pt>
                <c:pt idx="596" c:formatCode="0.00">
                  <c:v>0</c:v>
                </c:pt>
                <c:pt idx="597" c:formatCode="0.00">
                  <c:v>0</c:v>
                </c:pt>
                <c:pt idx="598" c:formatCode="0.00">
                  <c:v>0</c:v>
                </c:pt>
                <c:pt idx="599" c:formatCode="0.00">
                  <c:v>0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81975435"/>
        <c:axId val="1599478561"/>
      </c:scatterChart>
      <c:valAx>
        <c:axId val="981975435"/>
        <c:scaling>
          <c:orientation val="minMax"/>
        </c:scaling>
        <c:delete val="0"/>
        <c:axPos val="b"/>
        <c:majorGridlines>
          <c:spPr>
            <a:ln w="6350" cap="flat" cmpd="sng" algn="ctr">
              <a:solidFill>
                <a:srgbClr val="B7B7B7"/>
              </a:solidFill>
              <a:prstDash val="solid"/>
              <a:round/>
            </a:ln>
          </c:spPr>
        </c:majorGridlines>
        <c:title>
          <c:tx>
            <c:rich>
              <a:bodyPr rot="0" spcFirstLastPara="0" vertOverflow="ellipsis" vert="horz" wrap="square" anchor="ctr" anchorCtr="1"/>
              <a:lstStyle/>
              <a:p>
                <a:pPr lvl="0">
                  <a:defRPr lang="zh-CN" sz="12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sz="1200" b="1" i="0">
                    <a:solidFill>
                      <a:srgbClr val="000000"/>
                    </a:solidFill>
                    <a:latin typeface="+mn-lt"/>
                  </a:rPr>
                  <a:t>Time (s)</a:t>
                </a:r>
                <a:endParaRPr sz="1200" b="1" i="0">
                  <a:solidFill>
                    <a:srgbClr val="000000"/>
                  </a:solidFill>
                  <a:latin typeface="+mn-lt"/>
                </a:endParaRPr>
              </a:p>
            </c:rich>
          </c:tx>
          <c:layout>
            <c:manualLayout>
              <c:xMode val="edge"/>
              <c:yMode val="edge"/>
              <c:x val="0.866735503303033"/>
              <c:y val="0.889265507309971"/>
            </c:manualLayout>
          </c:layout>
          <c:overlay val="0"/>
        </c:title>
        <c:numFmt formatCode="General" sourceLinked="0"/>
        <c:majorTickMark val="none"/>
        <c:minorTickMark val="none"/>
        <c:tickLblPos val="nextTo"/>
        <c:spPr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</c:spPr>
        <c:txPr>
          <a:bodyPr rot="-60000000" spcFirstLastPara="0" vertOverflow="ellipsis" vert="horz" wrap="square" anchor="ctr" anchorCtr="1"/>
          <a:lstStyle/>
          <a:p>
            <a:pPr>
              <a:defRPr lang="zh-CN" sz="12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  <c:crossAx val="1599478561"/>
        <c:crosses val="autoZero"/>
        <c:crossBetween val="midCat"/>
      </c:valAx>
      <c:valAx>
        <c:axId val="1599478561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rgbClr val="B7B7B7"/>
              </a:solidFill>
              <a:prstDash val="solid"/>
              <a:round/>
            </a:ln>
          </c:spPr>
        </c:majorGridlines>
        <c:title>
          <c:tx>
            <c:rich>
              <a:bodyPr rot="-5400000" spcFirstLastPara="0" vertOverflow="ellipsis" vert="horz" wrap="square" anchor="ctr" anchorCtr="1"/>
              <a:lstStyle/>
              <a:p>
                <a:pPr lvl="0">
                  <a:defRPr lang="zh-CN" sz="12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sz="1200" b="1" i="0">
                    <a:solidFill>
                      <a:srgbClr val="000000"/>
                    </a:solidFill>
                    <a:latin typeface="+mn-lt"/>
                  </a:rPr>
                  <a:t>Power (W/kg)</a:t>
                </a:r>
                <a:endParaRPr sz="1200" b="1" i="0">
                  <a:solidFill>
                    <a:srgbClr val="000000"/>
                  </a:solidFill>
                  <a:latin typeface="+mn-lt"/>
                </a:endParaRPr>
              </a:p>
            </c:rich>
          </c:tx>
          <c:layout>
            <c:manualLayout>
              <c:xMode val="edge"/>
              <c:yMode val="edge"/>
              <c:x val="0.00487062449582223"/>
              <c:y val="0.0193178599562065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</c:spPr>
        <c:txPr>
          <a:bodyPr rot="-60000000" spcFirstLastPara="0" vertOverflow="ellipsis" vert="horz" wrap="square" anchor="ctr" anchorCtr="1"/>
          <a:lstStyle/>
          <a:p>
            <a:pPr>
              <a:defRPr lang="zh-CN" sz="12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  <c:crossAx val="981975435"/>
        <c:crosses val="autoZero"/>
        <c:crossBetween val="midCat"/>
      </c:valAx>
    </c:plotArea>
    <c:plotVisOnly val="1"/>
    <c:dispBlanksAs val="gap"/>
    <c:showDLblsOverMax val="0"/>
    <c:extLst>
      <c:ext uri="{0b15fc19-7d7d-44ad-8c2d-2c3a37ce22c3}">
        <chartProps xmlns="https://web.wps.cn/et/2018/main" chartId="{abd426b4-44b1-45be-b61d-09a918e748e0}"/>
      </c:ext>
    </c:extLst>
  </c:chart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lvl="0">
              <a:defRPr lang="zh-CN" sz="1400" b="0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r>
              <a:rPr sz="1400" b="0" i="0">
                <a:solidFill>
                  <a:srgbClr val="FF0000"/>
                </a:solidFill>
                <a:latin typeface="+mn-lt"/>
              </a:rPr>
              <a:t>FORCE-VELOCITY-POWER</a:t>
            </a:r>
            <a:endParaRPr sz="1400" b="0" i="0">
              <a:solidFill>
                <a:srgbClr val="FF0000"/>
              </a:solidFill>
              <a:latin typeface="+mn-lt"/>
            </a:endParaRPr>
          </a:p>
        </c:rich>
      </c:tx>
      <c:layout>
        <c:manualLayout>
          <c:xMode val="edge"/>
          <c:yMode val="edge"/>
          <c:x val="0.360622375888834"/>
          <c:y val="0.0225486349198458"/>
        </c:manualLayout>
      </c:layout>
      <c:overlay val="0"/>
    </c:title>
    <c:autoTitleDeleted val="0"/>
    <c:plotArea>
      <c:layout>
        <c:manualLayout>
          <c:xMode val="edge"/>
          <c:yMode val="edge"/>
          <c:x val="0.0826122867031217"/>
          <c:y val="0.0137609801297799"/>
          <c:w val="0.834775426593757"/>
          <c:h val="0.888279898197746"/>
        </c:manualLayout>
      </c:layout>
      <c:scatterChart>
        <c:scatterStyle val="marker"/>
        <c:varyColors val="0"/>
        <c:ser>
          <c:idx val="0"/>
          <c:order val="0"/>
          <c:spPr>
            <a:ln w="19050" cap="rnd" cmpd="sng" algn="ctr">
              <a:noFill/>
              <a:prstDash val="solid"/>
              <a:round/>
            </a:ln>
          </c:spPr>
          <c:marker>
            <c:symbol val="circle"/>
            <c:size val="7"/>
            <c:spPr>
              <a:solidFill>
                <a:schemeClr val="accent2"/>
              </a:solidFill>
              <a:ln w="6350" cap="flat" cmpd="sng" algn="ctr">
                <a:solidFill>
                  <a:schemeClr val="accent2"/>
                </a:solidFill>
                <a:prstDash val="solid"/>
                <a:round/>
              </a:ln>
            </c:spPr>
          </c:marker>
          <c:dLbls>
            <c:delete val="1"/>
          </c:dLbls>
          <c:xVal>
            <c:numRef>
              <c:f>'FROM SPLIT TIMES'!$H$4:$H$602</c:f>
              <c:numCache>
                <c:formatCode>0.00</c:formatCode>
                <c:ptCount val="599"/>
                <c:pt idx="0">
                  <c:v>0.146281094365448</c:v>
                </c:pt>
                <c:pt idx="1">
                  <c:v>0.218357465212174</c:v>
                </c:pt>
                <c:pt idx="2">
                  <c:v>0.289733568037484</c:v>
                </c:pt>
                <c:pt idx="3">
                  <c:v>0.36041620639289</c:v>
                </c:pt>
                <c:pt idx="4">
                  <c:v>0.430412117729049</c:v>
                </c:pt>
                <c:pt idx="5">
                  <c:v>0.499727974037981</c:v>
                </c:pt>
                <c:pt idx="6">
                  <c:v>0.568370382489038</c:v>
                </c:pt>
                <c:pt idx="7">
                  <c:v>0.636345886058694</c:v>
                </c:pt>
                <c:pt idx="8">
                  <c:v>0.703660964154228</c:v>
                </c:pt>
                <c:pt idx="9">
                  <c:v>0.770322033231332</c:v>
                </c:pt>
                <c:pt idx="10">
                  <c:v>0.836335447405731</c:v>
                </c:pt>
                <c:pt idx="11">
                  <c:v>0.901707499058851</c:v>
                </c:pt>
                <c:pt idx="12">
                  <c:v>0.966444419437613</c:v>
                </c:pt>
                <c:pt idx="13">
                  <c:v>1.03055237924839</c:v>
                </c:pt>
                <c:pt idx="14">
                  <c:v>1.09403748924519</c:v>
                </c:pt>
                <c:pt idx="15">
                  <c:v>1.15690580081215</c:v>
                </c:pt>
                <c:pt idx="16">
                  <c:v>1.21916330654034</c:v>
                </c:pt>
                <c:pt idx="17">
                  <c:v>1.28081594079897</c:v>
                </c:pt>
                <c:pt idx="18">
                  <c:v>1.34186958030106</c:v>
                </c:pt>
                <c:pt idx="19">
                  <c:v>1.40233004466361</c:v>
                </c:pt>
                <c:pt idx="20">
                  <c:v>1.46220309696233</c:v>
                </c:pt>
                <c:pt idx="21">
                  <c:v>1.52149444428094</c:v>
                </c:pt>
                <c:pt idx="22">
                  <c:v>1.58020973825521</c:v>
                </c:pt>
                <c:pt idx="23">
                  <c:v>1.63835457561166</c:v>
                </c:pt>
                <c:pt idx="24">
                  <c:v>1.69593449870103</c:v>
                </c:pt>
                <c:pt idx="25">
                  <c:v>1.75295499602656</c:v>
                </c:pt>
                <c:pt idx="26">
                  <c:v>1.8094215027672</c:v>
                </c:pt>
                <c:pt idx="27">
                  <c:v>1.86533940129565</c:v>
                </c:pt>
                <c:pt idx="28">
                  <c:v>1.92071402169141</c:v>
                </c:pt>
                <c:pt idx="29">
                  <c:v>1.97555064224887</c:v>
                </c:pt>
                <c:pt idx="30">
                  <c:v>2.02985448998039</c:v>
                </c:pt>
                <c:pt idx="31">
                  <c:v>2.08363074111459</c:v>
                </c:pt>
                <c:pt idx="32">
                  <c:v>2.13688452158971</c:v>
                </c:pt>
                <c:pt idx="33">
                  <c:v>2.1896209075422</c:v>
                </c:pt>
                <c:pt idx="34">
                  <c:v>2.24184492579064</c:v>
                </c:pt>
                <c:pt idx="35">
                  <c:v>2.29356155431482</c:v>
                </c:pt>
                <c:pt idx="36">
                  <c:v>2.3447757227303</c:v>
                </c:pt>
                <c:pt idx="37">
                  <c:v>2.39549231275824</c:v>
                </c:pt>
                <c:pt idx="38">
                  <c:v>2.4457161586908</c:v>
                </c:pt>
                <c:pt idx="39">
                  <c:v>2.49545204785187</c:v>
                </c:pt>
                <c:pt idx="40">
                  <c:v>2.54470472105343</c:v>
                </c:pt>
                <c:pt idx="41">
                  <c:v>2.59347887304746</c:v>
                </c:pt>
                <c:pt idx="42">
                  <c:v>2.6417791529734</c:v>
                </c:pt>
                <c:pt idx="43">
                  <c:v>2.68961016480135</c:v>
                </c:pt>
                <c:pt idx="44">
                  <c:v>2.73697646777088</c:v>
                </c:pt>
                <c:pt idx="45">
                  <c:v>2.78388257682565</c:v>
                </c:pt>
                <c:pt idx="46">
                  <c:v>2.83033296304373</c:v>
                </c:pt>
                <c:pt idx="47">
                  <c:v>2.87633205406383</c:v>
                </c:pt>
                <c:pt idx="48">
                  <c:v>2.92188423450731</c:v>
                </c:pt>
                <c:pt idx="49">
                  <c:v>2.96699384639614</c:v>
                </c:pt>
                <c:pt idx="50">
                  <c:v>3.01166518956676</c:v>
                </c:pt>
                <c:pt idx="51">
                  <c:v>3.05590252207995</c:v>
                </c:pt>
                <c:pt idx="52">
                  <c:v>3.09971006062672</c:v>
                </c:pt>
                <c:pt idx="53">
                  <c:v>3.14309198093021</c:v>
                </c:pt>
                <c:pt idx="54">
                  <c:v>3.18605241814376</c:v>
                </c:pt>
                <c:pt idx="55">
                  <c:v>3.22859546724505</c:v>
                </c:pt>
                <c:pt idx="56">
                  <c:v>3.27072518342642</c:v>
                </c:pt>
                <c:pt idx="57">
                  <c:v>3.31244558248143</c:v>
                </c:pt>
                <c:pt idx="58">
                  <c:v>3.35376064118765</c:v>
                </c:pt>
                <c:pt idx="59">
                  <c:v>3.3946742976857</c:v>
                </c:pt>
                <c:pt idx="60">
                  <c:v>3.43519045185464</c:v>
                </c:pt>
                <c:pt idx="61">
                  <c:v>3.47531296568374</c:v>
                </c:pt>
                <c:pt idx="62">
                  <c:v>3.51504566364054</c:v>
                </c:pt>
                <c:pt idx="63">
                  <c:v>3.55439233303545</c:v>
                </c:pt>
                <c:pt idx="64">
                  <c:v>3.59335672438276</c:v>
                </c:pt>
                <c:pt idx="65">
                  <c:v>3.63194255175807</c:v>
                </c:pt>
                <c:pt idx="66">
                  <c:v>3.67015349315239</c:v>
                </c:pt>
                <c:pt idx="67">
                  <c:v>3.7079931908227</c:v>
                </c:pt>
                <c:pt idx="68">
                  <c:v>3.74546525163911</c:v>
                </c:pt>
                <c:pt idx="69">
                  <c:v>3.78257324742868</c:v>
                </c:pt>
                <c:pt idx="70">
                  <c:v>3.81932071531591</c:v>
                </c:pt>
                <c:pt idx="71">
                  <c:v>3.85571115805985</c:v>
                </c:pt>
                <c:pt idx="72">
                  <c:v>3.89174804438801</c:v>
                </c:pt>
                <c:pt idx="73">
                  <c:v>3.927434809327</c:v>
                </c:pt>
                <c:pt idx="74">
                  <c:v>3.96277485452996</c:v>
                </c:pt>
                <c:pt idx="75">
                  <c:v>3.99777154860077</c:v>
                </c:pt>
                <c:pt idx="76">
                  <c:v>4.03242822741519</c:v>
                </c:pt>
                <c:pt idx="77">
                  <c:v>4.06674819443881</c:v>
                </c:pt>
                <c:pt idx="78">
                  <c:v>4.10073472104194</c:v>
                </c:pt>
                <c:pt idx="79">
                  <c:v>4.13439104681143</c:v>
                </c:pt>
                <c:pt idx="80">
                  <c:v>4.16772037985948</c:v>
                </c:pt>
                <c:pt idx="81">
                  <c:v>4.20072589712942</c:v>
                </c:pt>
                <c:pt idx="82">
                  <c:v>4.23341074469856</c:v>
                </c:pt>
                <c:pt idx="83">
                  <c:v>4.26577803807805</c:v>
                </c:pt>
                <c:pt idx="84">
                  <c:v>4.29783086250984</c:v>
                </c:pt>
                <c:pt idx="85">
                  <c:v>4.32957227326082</c:v>
                </c:pt>
                <c:pt idx="86">
                  <c:v>4.36100529591397</c:v>
                </c:pt>
                <c:pt idx="87">
                  <c:v>4.39213292665681</c:v>
                </c:pt>
                <c:pt idx="88">
                  <c:v>4.42295813256701</c:v>
                </c:pt>
                <c:pt idx="89">
                  <c:v>4.45348385189514</c:v>
                </c:pt>
                <c:pt idx="90">
                  <c:v>4.48371299434481</c:v>
                </c:pt>
                <c:pt idx="91">
                  <c:v>4.51364844135</c:v>
                </c:pt>
                <c:pt idx="92">
                  <c:v>4.54329304634972</c:v>
                </c:pt>
                <c:pt idx="93">
                  <c:v>4.57264963505998</c:v>
                </c:pt>
                <c:pt idx="94">
                  <c:v>4.60172100574316</c:v>
                </c:pt>
                <c:pt idx="95">
                  <c:v>4.63050992947475</c:v>
                </c:pt>
                <c:pt idx="96">
                  <c:v>4.65901915040743</c:v>
                </c:pt>
                <c:pt idx="97">
                  <c:v>4.68725138603272</c:v>
                </c:pt>
                <c:pt idx="98">
                  <c:v>4.71520932743996</c:v>
                </c:pt>
                <c:pt idx="99">
                  <c:v>4.74289563957284</c:v>
                </c:pt>
                <c:pt idx="100">
                  <c:v>4.77031296148339</c:v>
                </c:pt>
                <c:pt idx="101">
                  <c:v>4.79746390658362</c:v>
                </c:pt>
                <c:pt idx="102">
                  <c:v>4.82435106289451</c:v>
                </c:pt>
                <c:pt idx="103">
                  <c:v>4.8509769932928</c:v>
                </c:pt>
                <c:pt idx="104">
                  <c:v>4.87734423575524</c:v>
                </c:pt>
                <c:pt idx="105">
                  <c:v>4.90345530360049</c:v>
                </c:pt>
                <c:pt idx="106">
                  <c:v>4.92931268572875</c:v>
                </c:pt>
                <c:pt idx="107">
                  <c:v>4.95491884685893</c:v>
                </c:pt>
                <c:pt idx="108">
                  <c:v>4.98027622776363</c:v>
                </c:pt>
                <c:pt idx="109">
                  <c:v>5.00538724550179</c:v>
                </c:pt>
                <c:pt idx="110">
                  <c:v>5.03025429364908</c:v>
                </c:pt>
                <c:pt idx="111">
                  <c:v>5.05487974252604</c:v>
                </c:pt>
                <c:pt idx="112">
                  <c:v>5.07926593942403</c:v>
                </c:pt>
                <c:pt idx="113">
                  <c:v>5.103415208829</c:v>
                </c:pt>
                <c:pt idx="114">
                  <c:v>5.12732985264299</c:v>
                </c:pt>
                <c:pt idx="115">
                  <c:v>5.15101215040363</c:v>
                </c:pt>
                <c:pt idx="116">
                  <c:v>5.17446435950136</c:v>
                </c:pt>
                <c:pt idx="117">
                  <c:v>5.19768871539463</c:v>
                </c:pt>
                <c:pt idx="118">
                  <c:v>5.220687431823</c:v>
                </c:pt>
                <c:pt idx="119">
                  <c:v>5.24346270101813</c:v>
                </c:pt>
                <c:pt idx="120">
                  <c:v>5.26601669391272</c:v>
                </c:pt>
                <c:pt idx="121">
                  <c:v>5.28835156034751</c:v>
                </c:pt>
                <c:pt idx="122">
                  <c:v>5.31046942927613</c:v>
                </c:pt>
                <c:pt idx="123">
                  <c:v>5.3323724089681</c:v>
                </c:pt>
                <c:pt idx="124">
                  <c:v>5.35406258720971</c:v>
                </c:pt>
                <c:pt idx="125">
                  <c:v>5.37554203150312</c:v>
                </c:pt>
                <c:pt idx="126">
                  <c:v>5.39681278926334</c:v>
                </c:pt>
                <c:pt idx="127">
                  <c:v>5.41787688801346</c:v>
                </c:pt>
                <c:pt idx="128">
                  <c:v>5.43873633557788</c:v>
                </c:pt>
                <c:pt idx="129">
                  <c:v>5.4593931202737</c:v>
                </c:pt>
                <c:pt idx="130">
                  <c:v>5.47984921110026</c:v>
                </c:pt>
                <c:pt idx="131">
                  <c:v>5.5001065579268</c:v>
                </c:pt>
                <c:pt idx="132">
                  <c:v>5.52016709167834</c:v>
                </c:pt>
                <c:pt idx="133">
                  <c:v>5.54003272451972</c:v>
                </c:pt>
                <c:pt idx="134">
                  <c:v>5.55970535003789</c:v>
                </c:pt>
                <c:pt idx="135">
                  <c:v>5.57918684342238</c:v>
                </c:pt>
                <c:pt idx="136">
                  <c:v>5.59847906164407</c:v>
                </c:pt>
                <c:pt idx="137">
                  <c:v>5.61758384363215</c:v>
                </c:pt>
                <c:pt idx="138">
                  <c:v>5.63650301044948</c:v>
                </c:pt>
                <c:pt idx="139">
                  <c:v>5.6552383654661</c:v>
                </c:pt>
                <c:pt idx="140">
                  <c:v>5.67379169453116</c:v>
                </c:pt>
                <c:pt idx="141">
                  <c:v>5.69216476614316</c:v>
                </c:pt>
                <c:pt idx="142">
                  <c:v>5.71035933161849</c:v>
                </c:pt>
                <c:pt idx="143">
                  <c:v>5.72837712525838</c:v>
                </c:pt>
                <c:pt idx="144">
                  <c:v>5.74621986451423</c:v>
                </c:pt>
                <c:pt idx="145">
                  <c:v>5.7638892501513</c:v>
                </c:pt>
                <c:pt idx="146">
                  <c:v>5.78138696641081</c:v>
                </c:pt>
                <c:pt idx="147">
                  <c:v>5.79871468117051</c:v>
                </c:pt>
                <c:pt idx="148">
                  <c:v>5.81587404610367</c:v>
                </c:pt>
                <c:pt idx="149">
                  <c:v>5.83286669683646</c:v>
                </c:pt>
                <c:pt idx="150">
                  <c:v>5.84969425310394</c:v>
                </c:pt>
                <c:pt idx="151">
                  <c:v>5.86635831890437</c:v>
                </c:pt>
                <c:pt idx="152">
                  <c:v>5.88286048265216</c:v>
                </c:pt>
                <c:pt idx="153">
                  <c:v>5.89920231732926</c:v>
                </c:pt>
                <c:pt idx="154">
                  <c:v>5.91538538063508</c:v>
                </c:pt>
                <c:pt idx="155">
                  <c:v>5.93141121513501</c:v>
                </c:pt>
                <c:pt idx="156">
                  <c:v>5.94728134840741</c:v>
                </c:pt>
                <c:pt idx="157">
                  <c:v>5.96299729318924</c:v>
                </c:pt>
                <c:pt idx="158">
                  <c:v>5.97856054752027</c:v>
                </c:pt>
                <c:pt idx="159">
                  <c:v>5.99397259488583</c:v>
                </c:pt>
                <c:pt idx="160">
                  <c:v>6.00923490435827</c:v>
                </c:pt>
                <c:pt idx="161">
                  <c:v>6.02434893073695</c:v>
                </c:pt>
                <c:pt idx="162">
                  <c:v>6.03931611468691</c:v>
                </c:pt>
                <c:pt idx="163">
                  <c:v>6.05413788287624</c:v>
                </c:pt>
                <c:pt idx="164">
                  <c:v>6.068815648112</c:v>
                </c:pt>
                <c:pt idx="165">
                  <c:v>6.08335080947496</c:v>
                </c:pt>
                <c:pt idx="166">
                  <c:v>6.09774475245291</c:v>
                </c:pt>
                <c:pt idx="167">
                  <c:v>6.11199884907273</c:v>
                </c:pt>
                <c:pt idx="168">
                  <c:v>6.12611445803121</c:v>
                </c:pt>
                <c:pt idx="169">
                  <c:v>6.1400929248245</c:v>
                </c:pt>
                <c:pt idx="170">
                  <c:v>6.15393558187642</c:v>
                </c:pt>
                <c:pt idx="171">
                  <c:v>6.16764374866543</c:v>
                </c:pt>
                <c:pt idx="172">
                  <c:v>6.18121873185042</c:v>
                </c:pt>
                <c:pt idx="173">
                  <c:v>6.19466182539523</c:v>
                </c:pt>
                <c:pt idx="174">
                  <c:v>6.20797431069204</c:v>
                </c:pt>
                <c:pt idx="175">
                  <c:v>6.22115745668349</c:v>
                </c:pt>
                <c:pt idx="176">
                  <c:v>6.2342125199836</c:v>
                </c:pt>
                <c:pt idx="177">
                  <c:v>6.24714074499761</c:v>
                </c:pt>
                <c:pt idx="178">
                  <c:v>6.25994336404056</c:v>
                </c:pt>
                <c:pt idx="179">
                  <c:v>6.27262159745475</c:v>
                </c:pt>
                <c:pt idx="180">
                  <c:v>6.28517665372609</c:v>
                </c:pt>
                <c:pt idx="181">
                  <c:v>6.29760972959927</c:v>
                </c:pt>
                <c:pt idx="182">
                  <c:v>6.30992201019183</c:v>
                </c:pt>
                <c:pt idx="183">
                  <c:v>6.32211466910717</c:v>
                </c:pt>
                <c:pt idx="184">
                  <c:v>6.33418886854633</c:v>
                </c:pt>
                <c:pt idx="185">
                  <c:v>6.34614575941888</c:v>
                </c:pt>
                <c:pt idx="186">
                  <c:v>6.35798648145252</c:v>
                </c:pt>
                <c:pt idx="187">
                  <c:v>6.36971216330179</c:v>
                </c:pt>
                <c:pt idx="188">
                  <c:v>6.38132392265564</c:v>
                </c:pt>
                <c:pt idx="189">
                  <c:v>6.39282286634393</c:v>
                </c:pt>
                <c:pt idx="190">
                  <c:v>6.40421009044298</c:v>
                </c:pt>
                <c:pt idx="191">
                  <c:v>6.41548668038002</c:v>
                </c:pt>
                <c:pt idx="192">
                  <c:v>6.42665371103667</c:v>
                </c:pt>
                <c:pt idx="193">
                  <c:v>6.43771224685136</c:v>
                </c:pt>
                <c:pt idx="194">
                  <c:v>6.44866334192087</c:v>
                </c:pt>
                <c:pt idx="195">
                  <c:v>6.4595080401007</c:v>
                </c:pt>
                <c:pt idx="196">
                  <c:v>6.47024737510467</c:v>
                </c:pt>
                <c:pt idx="197">
                  <c:v>6.48088237060339</c:v>
                </c:pt>
                <c:pt idx="198">
                  <c:v>6.49141404032185</c:v>
                </c:pt>
                <c:pt idx="199">
                  <c:v>6.50184338813608</c:v>
                </c:pt>
                <c:pt idx="200">
                  <c:v>6.51217140816877</c:v>
                </c:pt>
                <c:pt idx="201">
                  <c:v>6.52239908488411</c:v>
                </c:pt>
                <c:pt idx="202">
                  <c:v>6.53252739318157</c:v>
                </c:pt>
                <c:pt idx="203">
                  <c:v>6.54255729848887</c:v>
                </c:pt>
                <c:pt idx="204">
                  <c:v>6.55248975685396</c:v>
                </c:pt>
                <c:pt idx="205">
                  <c:v>6.56232571503618</c:v>
                </c:pt>
                <c:pt idx="206">
                  <c:v>6.57206611059651</c:v>
                </c:pt>
                <c:pt idx="207">
                  <c:v>6.5817118719869</c:v>
                </c:pt>
                <c:pt idx="208">
                  <c:v>6.59126391863882</c:v>
                </c:pt>
                <c:pt idx="209">
                  <c:v>6.60072316105086</c:v>
                </c:pt>
                <c:pt idx="210">
                  <c:v>6.61009050087555</c:v>
                </c:pt>
                <c:pt idx="211">
                  <c:v>6.61936683100528</c:v>
                </c:pt>
                <c:pt idx="212">
                  <c:v>6.6285530356574</c:v>
                </c:pt>
                <c:pt idx="213">
                  <c:v>6.63764999045857</c:v>
                </c:pt>
                <c:pt idx="214">
                  <c:v>6.64665856252813</c:v>
                </c:pt>
                <c:pt idx="215">
                  <c:v>6.65557961056083</c:v>
                </c:pt>
                <c:pt idx="216">
                  <c:v>6.66441398490863</c:v>
                </c:pt>
                <c:pt idx="217">
                  <c:v>6.67316252766181</c:v>
                </c:pt>
                <c:pt idx="218">
                  <c:v>6.68182607272917</c:v>
                </c:pt>
                <c:pt idx="219">
                  <c:v>6.69040544591757</c:v>
                </c:pt>
                <c:pt idx="220">
                  <c:v>6.69890146501062</c:v>
                </c:pt>
                <c:pt idx="221">
                  <c:v>6.70731493984666</c:v>
                </c:pt>
                <c:pt idx="222">
                  <c:v>6.7156466723959</c:v>
                </c:pt>
                <c:pt idx="223">
                  <c:v>6.72389745683693</c:v>
                </c:pt>
                <c:pt idx="224">
                  <c:v>6.73206807963236</c:v>
                </c:pt>
                <c:pt idx="225">
                  <c:v>6.74015931960383</c:v>
                </c:pt>
                <c:pt idx="226">
                  <c:v>6.74817194800622</c:v>
                </c:pt>
                <c:pt idx="227">
                  <c:v>6.75610672860119</c:v>
                </c:pt>
                <c:pt idx="228">
                  <c:v>6.76396441772994</c:v>
                </c:pt>
                <c:pt idx="229">
                  <c:v>6.77174576438537</c:v>
                </c:pt>
                <c:pt idx="230">
                  <c:v>6.7794515102834</c:v>
                </c:pt>
                <c:pt idx="231">
                  <c:v>6.78708238993372</c:v>
                </c:pt>
                <c:pt idx="232">
                  <c:v>6.7946391307098</c:v>
                </c:pt>
                <c:pt idx="233">
                  <c:v>6.80212245291819</c:v>
                </c:pt>
                <c:pt idx="234">
                  <c:v>6.80953306986722</c:v>
                </c:pt>
                <c:pt idx="235">
                  <c:v>6.81687168793496</c:v>
                </c:pt>
                <c:pt idx="236">
                  <c:v>6.82413900663656</c:v>
                </c:pt>
                <c:pt idx="237">
                  <c:v>6.83133571869097</c:v>
                </c:pt>
                <c:pt idx="238">
                  <c:v>6.83846251008688</c:v>
                </c:pt>
                <c:pt idx="239">
                  <c:v>6.84552006014821</c:v>
                </c:pt>
                <c:pt idx="240">
                  <c:v>6.85250904159877</c:v>
                </c:pt>
                <c:pt idx="241">
                  <c:v>6.85943012062647</c:v>
                </c:pt>
                <c:pt idx="242">
                  <c:v>6.86628395694675</c:v>
                </c:pt>
                <c:pt idx="243">
                  <c:v>6.87307120386549</c:v>
                </c:pt>
                <c:pt idx="244">
                  <c:v>6.87979250834132</c:v>
                </c:pt>
                <c:pt idx="245">
                  <c:v>6.88644851104721</c:v>
                </c:pt>
                <c:pt idx="246">
                  <c:v>6.89303984643161</c:v>
                </c:pt>
                <c:pt idx="247">
                  <c:v>6.89956714277889</c:v>
                </c:pt>
                <c:pt idx="248">
                  <c:v>6.90603102226924</c:v>
                </c:pt>
                <c:pt idx="249">
                  <c:v>6.91243210103796</c:v>
                </c:pt>
                <c:pt idx="250">
                  <c:v>6.91877098923421</c:v>
                </c:pt>
                <c:pt idx="251">
                  <c:v>6.92504829107917</c:v>
                </c:pt>
                <c:pt idx="252">
                  <c:v>6.9312646049236</c:v>
                </c:pt>
                <c:pt idx="253">
                  <c:v>6.93742052330493</c:v>
                </c:pt>
                <c:pt idx="254">
                  <c:v>6.94351663300369</c:v>
                </c:pt>
                <c:pt idx="255">
                  <c:v>6.94955351509946</c:v>
                </c:pt>
                <c:pt idx="256">
                  <c:v>6.95553174502627</c:v>
                </c:pt>
                <c:pt idx="257">
                  <c:v>6.96145189262745</c:v>
                </c:pt>
                <c:pt idx="258">
                  <c:v>6.96731452220991</c:v>
                </c:pt>
                <c:pt idx="259">
                  <c:v>6.97312019259798</c:v>
                </c:pt>
                <c:pt idx="260">
                  <c:v>6.97886945718665</c:v>
                </c:pt>
                <c:pt idx="261">
                  <c:v>6.98456286399432</c:v>
                </c:pt>
                <c:pt idx="262">
                  <c:v>6.99020095571504</c:v>
                </c:pt>
                <c:pt idx="263">
                  <c:v>6.99578426977024</c:v>
                </c:pt>
                <c:pt idx="264">
                  <c:v>7.00131333835997</c:v>
                </c:pt>
                <c:pt idx="265">
                  <c:v>7.0067886885136</c:v>
                </c:pt>
                <c:pt idx="266">
                  <c:v>7.01221084214007</c:v>
                </c:pt>
                <c:pt idx="267">
                  <c:v>7.01758031607767</c:v>
                </c:pt>
                <c:pt idx="268">
                  <c:v>7.02289762214324</c:v>
                </c:pt>
                <c:pt idx="269">
                  <c:v>7.02816326718102</c:v>
                </c:pt>
                <c:pt idx="270">
                  <c:v>7.03337775311091</c:v>
                </c:pt>
                <c:pt idx="271">
                  <c:v>7.03854157697636</c:v>
                </c:pt>
                <c:pt idx="272">
                  <c:v>7.04365523099171</c:v>
                </c:pt>
                <c:pt idx="273">
                  <c:v>7.04871920258912</c:v>
                </c:pt>
                <c:pt idx="274">
                  <c:v>7.05373397446505</c:v>
                </c:pt>
                <c:pt idx="275">
                  <c:v>7.05870002462625</c:v>
                </c:pt>
                <c:pt idx="276">
                  <c:v>7.06361782643532</c:v>
                </c:pt>
                <c:pt idx="277">
                  <c:v>7.06848784865585</c:v>
                </c:pt>
                <c:pt idx="278">
                  <c:v>7.07331055549708</c:v>
                </c:pt>
                <c:pt idx="279">
                  <c:v>7.07808640665819</c:v>
                </c:pt>
                <c:pt idx="280">
                  <c:v>7.08281585737205</c:v>
                </c:pt>
                <c:pt idx="281">
                  <c:v>7.08749935844867</c:v>
                </c:pt>
                <c:pt idx="282">
                  <c:v>7.09213735631815</c:v>
                </c:pt>
                <c:pt idx="283">
                  <c:v>7.09673029307325</c:v>
                </c:pt>
                <c:pt idx="284">
                  <c:v>7.10127860651149</c:v>
                </c:pt>
                <c:pt idx="285">
                  <c:v>7.10578273017693</c:v>
                </c:pt>
                <c:pt idx="286">
                  <c:v>7.11024309340146</c:v>
                </c:pt>
                <c:pt idx="287">
                  <c:v>7.11466012134574</c:v>
                </c:pt>
                <c:pt idx="288">
                  <c:v>7.11903423503973</c:v>
                </c:pt>
                <c:pt idx="289">
                  <c:v>7.12336585142279</c:v>
                </c:pt>
                <c:pt idx="290">
                  <c:v>7.12765538338347</c:v>
                </c:pt>
                <c:pt idx="291">
                  <c:v>7.13190323979885</c:v>
                </c:pt>
                <c:pt idx="292">
                  <c:v>7.13610982557348</c:v>
                </c:pt>
                <c:pt idx="293">
                  <c:v>7.14027554167803</c:v>
                </c:pt>
                <c:pt idx="294">
                  <c:v>7.14440078518747</c:v>
                </c:pt>
                <c:pt idx="295">
                  <c:v>7.14848594931894</c:v>
                </c:pt>
                <c:pt idx="296">
                  <c:v>7.15253142346921</c:v>
                </c:pt>
                <c:pt idx="297">
                  <c:v>7.15653759325182</c:v>
                </c:pt>
                <c:pt idx="298">
                  <c:v>7.16050484053385</c:v>
                </c:pt>
                <c:pt idx="299">
                  <c:v>7.16443354347225</c:v>
                </c:pt>
                <c:pt idx="300">
                  <c:v>7.16832407654998</c:v>
                </c:pt>
                <c:pt idx="301">
                  <c:v>7.17217681061162</c:v>
                </c:pt>
                <c:pt idx="302">
                  <c:v>7.1759921128988</c:v>
                </c:pt>
                <c:pt idx="303">
                  <c:v>7.17977034708511</c:v>
                </c:pt>
                <c:pt idx="304">
                  <c:v>7.18351187331088</c:v>
                </c:pt>
                <c:pt idx="305">
                  <c:v>7.18721704821739</c:v>
                </c:pt>
                <c:pt idx="306">
                  <c:v>7.19088622498095</c:v>
                </c:pt>
                <c:pt idx="307">
                  <c:v>7.19451975334654</c:v>
                </c:pt>
                <c:pt idx="308">
                  <c:v>7.19811797966113</c:v>
                </c:pt>
                <c:pt idx="309">
                  <c:v>7.20168124690672</c:v>
                </c:pt>
                <c:pt idx="310">
                  <c:v>7.20520989473301</c:v>
                </c:pt>
                <c:pt idx="311">
                  <c:v>7.2087042594898</c:v>
                </c:pt>
                <c:pt idx="312">
                  <c:v>7.21216467425901</c:v>
                </c:pt>
                <c:pt idx="313">
                  <c:v>7.21559146888649</c:v>
                </c:pt>
                <c:pt idx="314">
                  <c:v>7.2189849700134</c:v>
                </c:pt>
                <c:pt idx="315">
                  <c:v>7.22234550110739</c:v>
                </c:pt>
                <c:pt idx="316">
                  <c:v>7.2256733824934</c:v>
                </c:pt>
                <c:pt idx="317">
                  <c:v>7.22896893138422</c:v>
                </c:pt>
                <c:pt idx="318">
                  <c:v>7.23223246191071</c:v>
                </c:pt>
                <c:pt idx="319">
                  <c:v>7.23546428515176</c:v>
                </c:pt>
                <c:pt idx="320">
                  <c:v>7.2386647091639</c:v>
                </c:pt>
                <c:pt idx="321">
                  <c:v>7.24183403901073</c:v>
                </c:pt>
                <c:pt idx="322">
                  <c:v>7.24497257679193</c:v>
                </c:pt>
                <c:pt idx="323">
                  <c:v>7.24808062167211</c:v>
                </c:pt>
                <c:pt idx="324">
                  <c:v>7.25115846990929</c:v>
                </c:pt>
                <c:pt idx="325">
                  <c:v>7.25420641488317</c:v>
                </c:pt>
                <c:pt idx="326">
                  <c:v>7.25722474712308</c:v>
                </c:pt>
                <c:pt idx="327">
                  <c:v>7.26021375433564</c:v>
                </c:pt>
                <c:pt idx="328">
                  <c:v>7.26317372143225</c:v>
                </c:pt>
                <c:pt idx="329">
                  <c:v>7.2661049305562</c:v>
                </c:pt>
                <c:pt idx="330">
                  <c:v>7.26900766110959</c:v>
                </c:pt>
                <c:pt idx="331">
                  <c:v>7.27188218977992</c:v>
                </c:pt>
                <c:pt idx="332">
                  <c:v>7.27472879056652</c:v>
                </c:pt>
                <c:pt idx="333">
                  <c:v>7.27754773480664</c:v>
                </c:pt>
                <c:pt idx="334">
                  <c:v>7.28033929120132</c:v>
                </c:pt>
                <c:pt idx="335">
                  <c:v>7.28310372584096</c:v>
                </c:pt>
                <c:pt idx="336">
                  <c:v>7.28584130223077</c:v>
                </c:pt>
                <c:pt idx="337">
                  <c:v>7.28855228131581</c:v>
                </c:pt>
                <c:pt idx="338">
                  <c:v>7.29123692150591</c:v>
                </c:pt>
                <c:pt idx="339">
                  <c:v>7.29389547870025</c:v>
                </c:pt>
                <c:pt idx="340">
                  <c:v>7.29652820631184</c:v>
                </c:pt>
                <c:pt idx="341">
                  <c:v>7.29913535529156</c:v>
                </c:pt>
                <c:pt idx="342">
                  <c:v>7.30171717415219</c:v>
                </c:pt>
                <c:pt idx="343">
                  <c:v>7.30427390899202</c:v>
                </c:pt>
                <c:pt idx="344">
                  <c:v>7.30680580351836</c:v>
                </c:pt>
                <c:pt idx="345">
                  <c:v>7.30931309907072</c:v>
                </c:pt>
                <c:pt idx="346">
                  <c:v>7.31179603464387</c:v>
                </c:pt>
                <c:pt idx="347">
                  <c:v>7.31425484691059</c:v>
                </c:pt>
                <c:pt idx="348">
                  <c:v>7.3166897702442</c:v>
                </c:pt>
                <c:pt idx="349">
                  <c:v>7.31910103674097</c:v>
                </c:pt>
                <c:pt idx="350">
                  <c:v>7.3214888762422</c:v>
                </c:pt>
                <c:pt idx="351">
                  <c:v>7.32385351635612</c:v>
                </c:pt>
                <c:pt idx="352">
                  <c:v>7.32619518247961</c:v>
                </c:pt>
                <c:pt idx="353">
                  <c:v>7.32851409781968</c:v>
                </c:pt>
                <c:pt idx="354">
                  <c:v>7.33081048341473</c:v>
                </c:pt>
                <c:pt idx="355">
                  <c:v>7.33308455815563</c:v>
                </c:pt>
                <c:pt idx="356">
                  <c:v>7.33533653880661</c:v>
                </c:pt>
                <c:pt idx="357">
                  <c:v>7.33756664002587</c:v>
                </c:pt>
                <c:pt idx="358">
                  <c:v>7.33977507438607</c:v>
                </c:pt>
                <c:pt idx="359">
                  <c:v>7.3419620523946</c:v>
                </c:pt>
                <c:pt idx="360">
                  <c:v>7.34412778251363</c:v>
                </c:pt>
                <c:pt idx="361">
                  <c:v>7.34627247118</c:v>
                </c:pt>
                <c:pt idx="362">
                  <c:v>7.34839632282488</c:v>
                </c:pt>
                <c:pt idx="363">
                  <c:v>7.35049953989324</c:v>
                </c:pt>
                <c:pt idx="364">
                  <c:v>7.35258232286318</c:v>
                </c:pt>
                <c:pt idx="365">
                  <c:v>7.35464487026505</c:v>
                </c:pt>
                <c:pt idx="366">
                  <c:v>7.35668737870031</c:v>
                </c:pt>
                <c:pt idx="367">
                  <c:v>7.35871004286034</c:v>
                </c:pt>
                <c:pt idx="368">
                  <c:v>7.36071305554496</c:v>
                </c:pt>
                <c:pt idx="369">
                  <c:v>7.36269660768082</c:v>
                </c:pt>
                <c:pt idx="370">
                  <c:v>7.36466088833958</c:v>
                </c:pt>
                <c:pt idx="371">
                  <c:v>7.36660608475598</c:v>
                </c:pt>
                <c:pt idx="372">
                  <c:v>7.36853238234562</c:v>
                </c:pt>
                <c:pt idx="373">
                  <c:v>7.37043996472269</c:v>
                </c:pt>
                <c:pt idx="374">
                  <c:v>7.37232901371745</c:v>
                </c:pt>
                <c:pt idx="375">
                  <c:v>7.37419970939354</c:v>
                </c:pt>
                <c:pt idx="376">
                  <c:v>7.3760522300652</c:v>
                </c:pt>
                <c:pt idx="377">
                  <c:v>7.37788675231422</c:v>
                </c:pt>
                <c:pt idx="378">
                  <c:v>7.37970345100677</c:v>
                </c:pt>
                <c:pt idx="379">
                  <c:v>7.3815024993101</c:v>
                </c:pt>
                <c:pt idx="380">
                  <c:v>7.38328406870902</c:v>
                </c:pt>
                <c:pt idx="381">
                  <c:v>7.38504832902227</c:v>
                </c:pt>
                <c:pt idx="382">
                  <c:v>7.38679544841869</c:v>
                </c:pt>
                <c:pt idx="383">
                  <c:v>7.38852559343322</c:v>
                </c:pt>
                <c:pt idx="384">
                  <c:v>7.39023892898286</c:v>
                </c:pt>
                <c:pt idx="385">
                  <c:v>7.39193561838229</c:v>
                </c:pt>
                <c:pt idx="386">
                  <c:v>7.3936158233595</c:v>
                </c:pt>
                <c:pt idx="387">
                  <c:v>7.39527970407121</c:v>
                </c:pt>
                <c:pt idx="388">
                  <c:v>7.39692741911807</c:v>
                </c:pt>
                <c:pt idx="389">
                  <c:v>7.39855912555986</c:v>
                </c:pt>
                <c:pt idx="390">
                  <c:v>7.40017497893042</c:v>
                </c:pt>
                <c:pt idx="391">
                  <c:v>7.40177513325246</c:v>
                </c:pt>
                <c:pt idx="392">
                  <c:v>7.40335974105228</c:v>
                </c:pt>
                <c:pt idx="393">
                  <c:v>7.40492895337428</c:v>
                </c:pt>
                <c:pt idx="394">
                  <c:v>7.40648291979537</c:v>
                </c:pt>
                <c:pt idx="395">
                  <c:v>7.40802178843923</c:v>
                </c:pt>
                <c:pt idx="396">
                  <c:v>7.4095457059904</c:v>
                </c:pt>
                <c:pt idx="397">
                  <c:v>7.41105481770832</c:v>
                </c:pt>
                <c:pt idx="398">
                  <c:v>7.41254926744112</c:v>
                </c:pt>
                <c:pt idx="399">
                  <c:v>7.41402919763937</c:v>
                </c:pt>
                <c:pt idx="400">
                  <c:v>7.41549474936961</c:v>
                </c:pt>
                <c:pt idx="401">
                  <c:v>7.41694606232786</c:v>
                </c:pt>
                <c:pt idx="402">
                  <c:v>7.41838327485289</c:v>
                </c:pt>
                <c:pt idx="403">
                  <c:v>7.41980652393943</c:v>
                </c:pt>
                <c:pt idx="404">
                  <c:v>7.4212159452512</c:v>
                </c:pt>
                <c:pt idx="405">
                  <c:v>7.42261167313388</c:v>
                </c:pt>
                <c:pt idx="406">
                  <c:v>7.42399384062789</c:v>
                </c:pt>
                <c:pt idx="407">
                  <c:v>7.42536257948107</c:v>
                </c:pt>
                <c:pt idx="408">
                  <c:v>7.42671802016126</c:v>
                </c:pt>
                <c:pt idx="409">
                  <c:v>7.4280602918687</c:v>
                </c:pt>
                <c:pt idx="410">
                  <c:v>7.42938952254838</c:v>
                </c:pt>
                <c:pt idx="411">
                  <c:v>7.43070583890223</c:v>
                </c:pt>
                <c:pt idx="412">
                  <c:v>7.43200936640117</c:v>
                </c:pt>
                <c:pt idx="413">
                  <c:v>7.43330022929712</c:v>
                </c:pt>
                <c:pt idx="414">
                  <c:v>7.43457855063478</c:v>
                </c:pt>
                <c:pt idx="415">
                  <c:v>7.4358444522634</c:v>
                </c:pt>
                <c:pt idx="416">
                  <c:v>7.43709805484841</c:v>
                </c:pt>
                <c:pt idx="417">
                  <c:v>7.43833947788288</c:v>
                </c:pt>
                <c:pt idx="418">
                  <c:v>7.43956883969892</c:v>
                </c:pt>
                <c:pt idx="419">
                  <c:v>7.44078625747898</c:v>
                </c:pt>
                <c:pt idx="420">
                  <c:v>7.44199184726701</c:v>
                </c:pt>
                <c:pt idx="421">
                  <c:v>7.44318572397952</c:v>
                </c:pt>
                <c:pt idx="422">
                  <c:v>7.44436800141651</c:v>
                </c:pt>
                <c:pt idx="423">
                  <c:v>7.44553879227237</c:v>
                </c:pt>
                <c:pt idx="424">
                  <c:v>7.44669820814657</c:v>
                </c:pt>
                <c:pt idx="425">
                  <c:v>7.44784635955434</c:v>
                </c:pt>
                <c:pt idx="426">
                  <c:v>7.44898335593716</c:v>
                </c:pt>
                <c:pt idx="427">
                  <c:v>7.45010930567324</c:v>
                </c:pt>
                <c:pt idx="428">
                  <c:v>7.45122431608781</c:v>
                </c:pt>
                <c:pt idx="429">
                  <c:v>7.45232849346338</c:v>
                </c:pt>
                <c:pt idx="430">
                  <c:v>7.45342194304983</c:v>
                </c:pt>
                <c:pt idx="431">
                  <c:v>7.45450476907451</c:v>
                </c:pt>
                <c:pt idx="432">
                  <c:v>7.4555770747521</c:v>
                </c:pt>
                <c:pt idx="433">
                  <c:v>7.45663896229451</c:v>
                </c:pt>
                <c:pt idx="434">
                  <c:v>7.45769053292058</c:v>
                </c:pt>
                <c:pt idx="435">
                  <c:v>7.45873188686574</c:v>
                </c:pt>
                <c:pt idx="436">
                  <c:v>7.45976312339158</c:v>
                </c:pt>
                <c:pt idx="437">
                  <c:v>7.46078434079531</c:v>
                </c:pt>
                <c:pt idx="438">
                  <c:v>7.46179563641908</c:v>
                </c:pt>
                <c:pt idx="439">
                  <c:v>7.46279710665935</c:v>
                </c:pt>
                <c:pt idx="440">
                  <c:v>7.463788846976</c:v>
                </c:pt>
                <c:pt idx="441">
                  <c:v>7.46477095190144</c:v>
                </c:pt>
                <c:pt idx="442">
                  <c:v>7.46574351504967</c:v>
                </c:pt>
                <c:pt idx="443">
                  <c:v>7.46670662912515</c:v>
                </c:pt>
                <c:pt idx="444">
                  <c:v>7.46766038593167</c:v>
                </c:pt>
                <c:pt idx="445">
                  <c:v>7.46860487638107</c:v>
                </c:pt>
                <c:pt idx="446">
                  <c:v>7.46954019050194</c:v>
                </c:pt>
                <c:pt idx="447">
                  <c:v>7.47046641744817</c:v>
                </c:pt>
                <c:pt idx="448">
                  <c:v>7.47138364550749</c:v>
                </c:pt>
                <c:pt idx="449">
                  <c:v>7.47229196210982</c:v>
                </c:pt>
                <c:pt idx="450">
                  <c:v>7.47319145383567</c:v>
                </c:pt>
                <c:pt idx="451">
                  <c:v>7.47408220642436</c:v>
                </c:pt>
                <c:pt idx="452">
                  <c:v>7.47496430478218</c:v>
                </c:pt>
                <c:pt idx="453">
                  <c:v>7.47583783299054</c:v>
                </c:pt>
                <c:pt idx="454">
                  <c:v>7.47670287431389</c:v>
                </c:pt>
                <c:pt idx="455">
                  <c:v>7.47755951120777</c:v>
                </c:pt>
                <c:pt idx="456">
                  <c:v>7.47840782532658</c:v>
                </c:pt>
                <c:pt idx="457">
                  <c:v>7.47924789753139</c:v>
                </c:pt>
                <c:pt idx="458">
                  <c:v>7.48007980789767</c:v>
                </c:pt>
                <c:pt idx="459">
                  <c:v>7.4809036357229</c:v>
                </c:pt>
                <c:pt idx="460">
                  <c:v>7.48171945953413</c:v>
                </c:pt>
                <c:pt idx="461">
                  <c:v>7.48252735709547</c:v>
                </c:pt>
                <c:pt idx="462">
                  <c:v>7.48332740541552</c:v>
                </c:pt>
                <c:pt idx="463">
                  <c:v>7.48411968075466</c:v>
                </c:pt>
                <c:pt idx="464">
                  <c:v>7.48490425863238</c:v>
                </c:pt>
                <c:pt idx="465">
                  <c:v>7.48568121383444</c:v>
                </c:pt>
                <c:pt idx="466">
                  <c:v>7.48645062041999</c:v>
                </c:pt>
                <c:pt idx="467">
                  <c:v>7.48721255172869</c:v>
                </c:pt>
                <c:pt idx="468">
                  <c:v>7.48796708038761</c:v>
                </c:pt>
                <c:pt idx="469">
                  <c:v>7.48871427831825</c:v>
                </c:pt>
                <c:pt idx="470">
                  <c:v>7.48945421674329</c:v>
                </c:pt>
                <c:pt idx="471">
                  <c:v>7.4901869661935</c:v>
                </c:pt>
                <c:pt idx="472">
                  <c:v>7.49091259651435</c:v>
                </c:pt>
                <c:pt idx="473">
                  <c:v>7.49163117687273</c:v>
                </c:pt>
                <c:pt idx="474">
                  <c:v>7.49234277576354</c:v>
                </c:pt>
                <c:pt idx="475">
                  <c:v>7.4930474610162</c:v>
                </c:pt>
                <c:pt idx="476">
                  <c:v>7.49374529980112</c:v>
                </c:pt>
                <c:pt idx="477">
                  <c:v>7.49443635863612</c:v>
                </c:pt>
                <c:pt idx="478">
                  <c:v>7.49512070339274</c:v>
                </c:pt>
                <c:pt idx="479">
                  <c:v>7.49579839930254</c:v>
                </c:pt>
                <c:pt idx="480">
                  <c:v>7.49646951096333</c:v>
                </c:pt>
                <c:pt idx="481">
                  <c:v>7.49713410234529</c:v>
                </c:pt>
                <c:pt idx="482">
                  <c:v>7.4977922367971</c:v>
                </c:pt>
                <c:pt idx="483">
                  <c:v>7.49844397705196</c:v>
                </c:pt>
                <c:pt idx="484">
                  <c:v>7.49908938523359</c:v>
                </c:pt>
                <c:pt idx="485">
                  <c:v>7.49972852286211</c:v>
                </c:pt>
                <c:pt idx="486">
                  <c:v>7.50036145085998</c:v>
                </c:pt>
                <c:pt idx="487">
                  <c:v>7.50098822955772</c:v>
                </c:pt>
                <c:pt idx="488">
                  <c:v>7.5016089186997</c:v>
                </c:pt>
                <c:pt idx="489">
                  <c:v>7.50222357744986</c:v>
                </c:pt>
                <c:pt idx="490">
                  <c:v>7.50283226439731</c:v>
                </c:pt>
                <c:pt idx="491">
                  <c:v>7.50343503756193</c:v>
                </c:pt>
                <c:pt idx="492">
                  <c:v>7.5040319543999</c:v>
                </c:pt>
                <c:pt idx="493">
                  <c:v>7.50462307180918</c:v>
                </c:pt>
                <c:pt idx="494">
                  <c:v>7.50520844613493</c:v>
                </c:pt>
                <c:pt idx="495">
                  <c:v>7.50578813317487</c:v>
                </c:pt>
                <c:pt idx="496">
                  <c:v>7.50636218818462</c:v>
                </c:pt>
                <c:pt idx="497">
                  <c:v>7.50693066588296</c:v>
                </c:pt>
                <c:pt idx="498">
                  <c:v>7.50749362045702</c:v>
                </c:pt>
                <c:pt idx="499">
                  <c:v>7.5080511055675</c:v>
                </c:pt>
                <c:pt idx="500">
                  <c:v>7.50860317435374</c:v>
                </c:pt>
                <c:pt idx="501">
                  <c:v>7.50914987943877</c:v>
                </c:pt>
                <c:pt idx="502">
                  <c:v>7.50969127293439</c:v>
                </c:pt>
                <c:pt idx="503">
                  <c:v>7.51022740644609</c:v>
                </c:pt>
                <c:pt idx="504">
                  <c:v>7.51075833107797</c:v>
                </c:pt>
                <c:pt idx="505">
                  <c:v>7.51128409743763</c:v>
                </c:pt>
                <c:pt idx="506">
                  <c:v>7.51180475564098</c:v>
                </c:pt>
                <c:pt idx="507">
                  <c:v>7.51232035531703</c:v>
                </c:pt>
                <c:pt idx="508">
                  <c:v>7.5128309456126</c:v>
                </c:pt>
                <c:pt idx="509">
                  <c:v>7.51333657519703</c:v>
                </c:pt>
                <c:pt idx="510">
                  <c:v>7.51383729226679</c:v>
                </c:pt>
                <c:pt idx="511">
                  <c:v>7.51433314455011</c:v>
                </c:pt>
                <c:pt idx="512">
                  <c:v>7.5148241793115</c:v>
                </c:pt>
                <c:pt idx="513">
                  <c:v>7.51531044335626</c:v>
                </c:pt>
                <c:pt idx="514">
                  <c:v>7.51579198303496</c:v>
                </c:pt>
                <c:pt idx="515">
                  <c:v>7.51626884424783</c:v>
                </c:pt>
                <c:pt idx="516">
                  <c:v>7.51674107244916</c:v>
                </c:pt>
                <c:pt idx="517">
                  <c:v>7.51720871265161</c:v>
                </c:pt>
                <c:pt idx="518">
                  <c:v>7.51767180943054</c:v>
                </c:pt>
                <c:pt idx="519">
                  <c:v>7.51813040692819</c:v>
                </c:pt>
                <c:pt idx="520">
                  <c:v>7.51858454885798</c:v>
                </c:pt>
                <c:pt idx="521">
                  <c:v>7.51903427850858</c:v>
                </c:pt>
                <c:pt idx="522">
                  <c:v>7.51947963874811</c:v>
                </c:pt>
                <c:pt idx="523">
                  <c:v>7.5199206720282</c:v>
                </c:pt>
                <c:pt idx="524">
                  <c:v>7.52035742038802</c:v>
                </c:pt>
                <c:pt idx="525">
                  <c:v>7.5207899254583</c:v>
                </c:pt>
                <c:pt idx="526">
                  <c:v>7.52121822846533</c:v>
                </c:pt>
                <c:pt idx="527">
                  <c:v>7.52164237023483</c:v>
                </c:pt>
                <c:pt idx="528">
                  <c:v>7.52206239119588</c:v>
                </c:pt>
                <c:pt idx="529">
                  <c:v>7.52247833138477</c:v>
                </c:pt>
                <c:pt idx="530">
                  <c:v>7.52289023044882</c:v>
                </c:pt>
                <c:pt idx="531">
                  <c:v>7.52329812765013</c:v>
                </c:pt>
                <c:pt idx="532">
                  <c:v>7.52370206186936</c:v>
                </c:pt>
                <c:pt idx="533">
                  <c:v>7.52410207160942</c:v>
                </c:pt>
                <c:pt idx="534">
                  <c:v>7.52449819499912</c:v>
                </c:pt>
                <c:pt idx="535">
                  <c:v>7.52489046979685</c:v>
                </c:pt>
                <c:pt idx="536">
                  <c:v>7.52527893339414</c:v>
                </c:pt>
                <c:pt idx="537">
                  <c:v>7.52566362281924</c:v>
                </c:pt>
                <c:pt idx="538">
                  <c:v>7.52604457474063</c:v>
                </c:pt>
                <c:pt idx="539">
                  <c:v>7.52642182547057</c:v>
                </c:pt>
                <c:pt idx="540">
                  <c:v>7.52679541096848</c:v>
                </c:pt>
                <c:pt idx="541">
                  <c:v>7.52716536684445</c:v>
                </c:pt>
                <c:pt idx="542">
                  <c:v>7.52753172836257</c:v>
                </c:pt>
                <c:pt idx="543">
                  <c:v>7.52789453044433</c:v>
                </c:pt>
                <c:pt idx="544">
                  <c:v>7.52825380767192</c:v>
                </c:pt>
                <c:pt idx="545">
                  <c:v>7.52860959429156</c:v>
                </c:pt>
                <c:pt idx="546">
                  <c:v>7.52896192421673</c:v>
                </c:pt>
                <c:pt idx="547">
                  <c:v>7.52931083103144</c:v>
                </c:pt>
                <c:pt idx="548">
                  <c:v>7.52965634799338</c:v>
                </c:pt>
                <c:pt idx="549">
                  <c:v>7.52999850803715</c:v>
                </c:pt>
                <c:pt idx="550">
                  <c:v>7.53033734377735</c:v>
                </c:pt>
                <c:pt idx="551">
                  <c:v>7.53067288751171</c:v>
                </c:pt>
                <c:pt idx="552">
                  <c:v>7.53100517122418</c:v>
                </c:pt>
                <c:pt idx="553">
                  <c:v>7.53133422658796</c:v>
                </c:pt>
                <c:pt idx="554">
                  <c:v>7.53166008496851</c:v>
                </c:pt>
                <c:pt idx="555">
                  <c:v>7.53198277742657</c:v>
                </c:pt>
                <c:pt idx="556">
                  <c:v>7.5323023347211</c:v>
                </c:pt>
                <c:pt idx="557">
                  <c:v>7.53261878731222</c:v>
                </c:pt>
                <c:pt idx="558">
                  <c:v>7.53293216536411</c:v>
                </c:pt>
                <c:pt idx="559">
                  <c:v>7.53324249874788</c:v>
                </c:pt>
                <c:pt idx="560">
                  <c:v>7.53354981704443</c:v>
                </c:pt>
                <c:pt idx="561">
                  <c:v>7.53385414954726</c:v>
                </c:pt>
                <c:pt idx="562">
                  <c:v>7.53415552526526</c:v>
                </c:pt>
                <c:pt idx="563">
                  <c:v>7.5344539729255</c:v>
                </c:pt>
                <c:pt idx="564">
                  <c:v>7.53474952097591</c:v>
                </c:pt>
                <c:pt idx="565">
                  <c:v>7.53504219758807</c:v>
                </c:pt>
                <c:pt idx="566">
                  <c:v>7.53533203065984</c:v>
                </c:pt>
                <c:pt idx="567">
                  <c:v>7.53561904781802</c:v>
                </c:pt>
                <c:pt idx="568">
                  <c:v>7.53590327642102</c:v>
                </c:pt>
                <c:pt idx="569">
                  <c:v>7.53618474356143</c:v>
                </c:pt>
                <c:pt idx="570">
                  <c:v>7.53646347606864</c:v>
                </c:pt>
                <c:pt idx="571">
                  <c:v>7.53673950051133</c:v>
                </c:pt>
                <c:pt idx="572">
                  <c:v>7.53701284320011</c:v>
                </c:pt>
                <c:pt idx="573">
                  <c:v>7.53728353018991</c:v>
                </c:pt>
                <c:pt idx="574">
                  <c:v>7.53755158728256</c:v>
                </c:pt>
                <c:pt idx="575">
                  <c:v>7.53781704002918</c:v>
                </c:pt>
                <c:pt idx="576">
                  <c:v>7.53807991373267</c:v>
                </c:pt>
                <c:pt idx="577">
                  <c:v>7.53834023345007</c:v>
                </c:pt>
                <c:pt idx="578">
                  <c:v>7.53859802399499</c:v>
                </c:pt>
                <c:pt idx="579">
                  <c:v>7.53885330993996</c:v>
                </c:pt>
                <c:pt idx="580">
                  <c:v>7.53910611561877</c:v>
                </c:pt>
                <c:pt idx="581">
                  <c:v>7.5393564651288</c:v>
                </c:pt>
                <c:pt idx="582">
                  <c:v>7.53960438233328</c:v>
                </c:pt>
                <c:pt idx="583">
                  <c:v>7.53984989086363</c:v>
                </c:pt>
                <c:pt idx="584">
                  <c:v>7.54009301412165</c:v>
                </c:pt>
                <c:pt idx="585">
                  <c:v>7.54033377528179</c:v>
                </c:pt>
                <c:pt idx="586">
                  <c:v>7.54057219729334</c:v>
                </c:pt>
                <c:pt idx="587">
                  <c:v>7.54080830288262</c:v>
                </c:pt>
                <c:pt idx="588">
                  <c:v>7.54104211455516</c:v>
                </c:pt>
                <c:pt idx="589">
                  <c:v>7.54127365459783</c:v>
                </c:pt>
                <c:pt idx="590">
                  <c:v>7.54150294508095</c:v>
                </c:pt>
                <c:pt idx="591">
                  <c:v>7.54173000786045</c:v>
                </c:pt>
                <c:pt idx="592">
                  <c:v>7.54195486457988</c:v>
                </c:pt>
                <c:pt idx="593">
                  <c:v>7.54217753667253</c:v>
                </c:pt>
                <c:pt idx="594">
                  <c:v>7.54239804536345</c:v>
                </c:pt>
                <c:pt idx="595">
                  <c:v>7.54261641167146</c:v>
                </c:pt>
                <c:pt idx="596">
                  <c:v>7.54283265641119</c:v>
                </c:pt>
                <c:pt idx="597">
                  <c:v>7.54304680019502</c:v>
                </c:pt>
                <c:pt idx="598">
                  <c:v>7.5432588634351</c:v>
                </c:pt>
              </c:numCache>
            </c:numRef>
          </c:xVal>
          <c:yVal>
            <c:numRef>
              <c:f>'FROM SPLIT TIMES'!$L$4:$L$602</c:f>
              <c:numCache>
                <c:formatCode>0.00</c:formatCode>
                <c:ptCount val="5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  <c:pt idx="521">
                  <c:v>0</c:v>
                </c:pt>
                <c:pt idx="522">
                  <c:v>0</c:v>
                </c:pt>
                <c:pt idx="523">
                  <c:v>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0</c:v>
                </c:pt>
                <c:pt idx="537">
                  <c:v>0</c:v>
                </c:pt>
                <c:pt idx="538">
                  <c:v>0</c:v>
                </c:pt>
                <c:pt idx="539">
                  <c:v>0</c:v>
                </c:pt>
                <c:pt idx="540">
                  <c:v>0</c:v>
                </c:pt>
                <c:pt idx="541">
                  <c:v>0</c:v>
                </c:pt>
                <c:pt idx="542">
                  <c:v>0</c:v>
                </c:pt>
                <c:pt idx="543">
                  <c:v>0</c:v>
                </c:pt>
                <c:pt idx="544">
                  <c:v>0</c:v>
                </c:pt>
                <c:pt idx="545">
                  <c:v>0</c:v>
                </c:pt>
                <c:pt idx="546">
                  <c:v>0</c:v>
                </c:pt>
                <c:pt idx="547">
                  <c:v>0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7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0</c:v>
                </c:pt>
                <c:pt idx="561">
                  <c:v>0</c:v>
                </c:pt>
                <c:pt idx="562">
                  <c:v>0</c:v>
                </c:pt>
                <c:pt idx="563">
                  <c:v>0</c:v>
                </c:pt>
                <c:pt idx="564">
                  <c:v>0</c:v>
                </c:pt>
                <c:pt idx="565">
                  <c:v>0</c:v>
                </c:pt>
                <c:pt idx="566">
                  <c:v>0</c:v>
                </c:pt>
                <c:pt idx="567">
                  <c:v>0</c:v>
                </c:pt>
                <c:pt idx="568">
                  <c:v>0</c:v>
                </c:pt>
                <c:pt idx="569">
                  <c:v>0</c:v>
                </c:pt>
                <c:pt idx="570">
                  <c:v>0</c:v>
                </c:pt>
                <c:pt idx="571">
                  <c:v>0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0</c:v>
                </c:pt>
                <c:pt idx="586">
                  <c:v>0</c:v>
                </c:pt>
                <c:pt idx="587">
                  <c:v>0</c:v>
                </c:pt>
                <c:pt idx="588">
                  <c:v>0</c:v>
                </c:pt>
                <c:pt idx="589">
                  <c:v>0</c:v>
                </c:pt>
                <c:pt idx="590">
                  <c:v>0</c:v>
                </c:pt>
                <c:pt idx="591">
                  <c:v>0</c:v>
                </c:pt>
                <c:pt idx="592">
                  <c:v>0</c:v>
                </c:pt>
                <c:pt idx="593">
                  <c:v>0</c:v>
                </c:pt>
                <c:pt idx="594">
                  <c:v>0</c:v>
                </c:pt>
                <c:pt idx="595">
                  <c:v>0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20734418"/>
        <c:axId val="1440174822"/>
      </c:scatterChart>
      <c:valAx>
        <c:axId val="1320734418"/>
        <c:scaling>
          <c:orientation val="minMax"/>
        </c:scaling>
        <c:delete val="0"/>
        <c:axPos val="b"/>
        <c:majorGridlines>
          <c:spPr>
            <a:ln w="6350" cap="flat" cmpd="sng" algn="ctr">
              <a:solidFill>
                <a:srgbClr val="B7B7B7"/>
              </a:solidFill>
              <a:prstDash val="solid"/>
              <a:round/>
            </a:ln>
          </c:spPr>
        </c:majorGridlines>
        <c:minorGridlines>
          <c:spPr>
            <a:ln w="6350" cap="flat" cmpd="sng" algn="ctr">
              <a:solidFill>
                <a:srgbClr val="CCCCCC">
                  <a:alpha val="0"/>
                </a:srgbClr>
              </a:solidFill>
              <a:prstDash val="solid"/>
              <a:round/>
            </a:ln>
          </c:spPr>
        </c:minorGridlines>
        <c:title>
          <c:layout/>
          <c:overlay val="0"/>
          <c:tx>
            <c:rich>
              <a:bodyPr/>
              <a:lstStyle/>
              <a:p>
                <a:pPr>
                  <a:defRPr/>
                </a:pPr>
              </a:p>
            </c:rich>
          </c:tx>
        </c:title>
        <c:numFmt formatCode="0.00" sourceLinked="1"/>
        <c:majorTickMark val="none"/>
        <c:minorTickMark val="none"/>
        <c:tickLblPos val="nextTo"/>
        <c:spPr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</c:spPr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  <c:crossAx val="1440174822"/>
        <c:crosses val="autoZero"/>
        <c:crossBetween val="midCat"/>
      </c:valAx>
      <c:valAx>
        <c:axId val="1440174822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rgbClr val="B7B7B7"/>
              </a:solidFill>
              <a:prstDash val="solid"/>
              <a:round/>
            </a:ln>
          </c:spPr>
        </c:majorGridlines>
        <c:title>
          <c:tx>
            <c:rich>
              <a:bodyPr rot="-5400000" spcFirstLastPara="0" vertOverflow="ellipsis" vert="horz" wrap="square" anchor="ctr" anchorCtr="1"/>
              <a:lstStyle/>
              <a:p>
                <a:pPr lvl="0">
                  <a:defRPr lang="zh-CN" sz="10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sz="1000" b="0" i="0">
                    <a:solidFill>
                      <a:srgbClr val="000000"/>
                    </a:solidFill>
                    <a:latin typeface="+mn-lt"/>
                  </a:rPr>
                  <a:t>Velocity (m/s)</a:t>
                </a:r>
                <a:endParaRPr sz="1000" b="0" i="0">
                  <a:solidFill>
                    <a:srgbClr val="000000"/>
                  </a:solidFill>
                  <a:latin typeface="+mn-lt"/>
                </a:endParaRPr>
              </a:p>
            </c:rich>
          </c:tx>
          <c:layout>
            <c:manualLayout>
              <c:xMode val="edge"/>
              <c:yMode val="edge"/>
              <c:x val="0.797729794497018"/>
              <c:y val="0.959399831486929"/>
            </c:manualLayout>
          </c:layout>
          <c:overlay val="0"/>
        </c:title>
        <c:numFmt formatCode="General" sourceLinked="0"/>
        <c:majorTickMark val="none"/>
        <c:minorTickMark val="none"/>
        <c:tickLblPos val="nextTo"/>
        <c:spPr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</c:spPr>
        <c:txPr>
          <a:bodyPr rot="-60000000" spcFirstLastPara="0" vertOverflow="ellipsis" vert="horz" wrap="square" anchor="ctr" anchorCtr="1"/>
          <a:lstStyle/>
          <a:p>
            <a:pPr>
              <a:defRPr lang="zh-CN" sz="12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  <c:crossAx val="1320734418"/>
        <c:crosses val="autoZero"/>
        <c:crossBetween val="midCat"/>
      </c:valAx>
    </c:plotArea>
    <c:plotVisOnly val="1"/>
    <c:dispBlanksAs val="gap"/>
    <c:showDLblsOverMax val="0"/>
    <c:extLst>
      <c:ext uri="{0b15fc19-7d7d-44ad-8c2d-2c3a37ce22c3}">
        <chartProps xmlns="https://web.wps.cn/et/2018/main" chartId="{8cfd8529-546a-40e6-b91c-1aa82b27c99d}"/>
      </c:ext>
    </c:extLst>
  </c:chart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lvl="0">
              <a:defRPr lang="zh-CN" sz="1400" b="0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r>
              <a:rPr sz="1400" b="0" i="0">
                <a:solidFill>
                  <a:srgbClr val="FF0000"/>
                </a:solidFill>
                <a:latin typeface="+mn-lt"/>
              </a:rPr>
              <a:t>Ratio of Force - Velocity</a:t>
            </a:r>
            <a:endParaRPr sz="1400" b="0" i="0">
              <a:solidFill>
                <a:srgbClr val="FF0000"/>
              </a:solidFill>
              <a:latin typeface="+mn-lt"/>
            </a:endParaRPr>
          </a:p>
        </c:rich>
      </c:tx>
      <c:layout>
        <c:manualLayout>
          <c:xMode val="edge"/>
          <c:yMode val="edge"/>
          <c:x val="0.354642825494231"/>
          <c:y val="0.0262227871477784"/>
        </c:manualLayout>
      </c:layout>
      <c:overlay val="0"/>
    </c:title>
    <c:autoTitleDeleted val="0"/>
    <c:plotArea>
      <c:layout>
        <c:manualLayout>
          <c:xMode val="edge"/>
          <c:yMode val="edge"/>
          <c:x val="0.116155867164549"/>
          <c:y val="0.0526815793798868"/>
          <c:w val="0.854661837983886"/>
          <c:h val="0.851085334317824"/>
        </c:manualLayout>
      </c:layout>
      <c:scatterChart>
        <c:scatterStyle val="marker"/>
        <c:varyColors val="0"/>
        <c:ser>
          <c:idx val="0"/>
          <c:order val="0"/>
          <c:spPr>
            <a:ln w="19050" cap="rnd" cmpd="sng" algn="ctr">
              <a:noFill/>
              <a:prstDash val="solid"/>
              <a:round/>
            </a:ln>
          </c:spPr>
          <c:marker>
            <c:symbol val="circle"/>
            <c:size val="7"/>
            <c:spPr>
              <a:solidFill>
                <a:schemeClr val="accent2"/>
              </a:solidFill>
              <a:ln w="6350" cap="flat" cmpd="sng" algn="ctr">
                <a:solidFill>
                  <a:schemeClr val="accent2"/>
                </a:solidFill>
                <a:prstDash val="solid"/>
                <a:round/>
              </a:ln>
            </c:spPr>
          </c:marker>
          <c:dLbls>
            <c:delete val="1"/>
          </c:dLbls>
          <c:xVal>
            <c:numRef>
              <c:f>'FROM SPLIT TIMES'!$H$4:$H$602</c:f>
              <c:numCache>
                <c:formatCode>0.00</c:formatCode>
                <c:ptCount val="599"/>
                <c:pt idx="0">
                  <c:v>0.146281094365448</c:v>
                </c:pt>
                <c:pt idx="1">
                  <c:v>0.218357465212174</c:v>
                </c:pt>
                <c:pt idx="2">
                  <c:v>0.289733568037484</c:v>
                </c:pt>
                <c:pt idx="3">
                  <c:v>0.36041620639289</c:v>
                </c:pt>
                <c:pt idx="4">
                  <c:v>0.430412117729049</c:v>
                </c:pt>
                <c:pt idx="5">
                  <c:v>0.499727974037981</c:v>
                </c:pt>
                <c:pt idx="6">
                  <c:v>0.568370382489038</c:v>
                </c:pt>
                <c:pt idx="7">
                  <c:v>0.636345886058694</c:v>
                </c:pt>
                <c:pt idx="8">
                  <c:v>0.703660964154228</c:v>
                </c:pt>
                <c:pt idx="9">
                  <c:v>0.770322033231332</c:v>
                </c:pt>
                <c:pt idx="10">
                  <c:v>0.836335447405731</c:v>
                </c:pt>
                <c:pt idx="11">
                  <c:v>0.901707499058851</c:v>
                </c:pt>
                <c:pt idx="12">
                  <c:v>0.966444419437613</c:v>
                </c:pt>
                <c:pt idx="13">
                  <c:v>1.03055237924839</c:v>
                </c:pt>
                <c:pt idx="14">
                  <c:v>1.09403748924519</c:v>
                </c:pt>
                <c:pt idx="15">
                  <c:v>1.15690580081215</c:v>
                </c:pt>
                <c:pt idx="16">
                  <c:v>1.21916330654034</c:v>
                </c:pt>
                <c:pt idx="17">
                  <c:v>1.28081594079897</c:v>
                </c:pt>
                <c:pt idx="18">
                  <c:v>1.34186958030106</c:v>
                </c:pt>
                <c:pt idx="19">
                  <c:v>1.40233004466361</c:v>
                </c:pt>
                <c:pt idx="20">
                  <c:v>1.46220309696233</c:v>
                </c:pt>
                <c:pt idx="21">
                  <c:v>1.52149444428094</c:v>
                </c:pt>
                <c:pt idx="22">
                  <c:v>1.58020973825521</c:v>
                </c:pt>
                <c:pt idx="23">
                  <c:v>1.63835457561166</c:v>
                </c:pt>
                <c:pt idx="24">
                  <c:v>1.69593449870103</c:v>
                </c:pt>
                <c:pt idx="25">
                  <c:v>1.75295499602656</c:v>
                </c:pt>
                <c:pt idx="26">
                  <c:v>1.8094215027672</c:v>
                </c:pt>
                <c:pt idx="27">
                  <c:v>1.86533940129565</c:v>
                </c:pt>
                <c:pt idx="28">
                  <c:v>1.92071402169141</c:v>
                </c:pt>
                <c:pt idx="29">
                  <c:v>1.97555064224887</c:v>
                </c:pt>
                <c:pt idx="30">
                  <c:v>2.02985448998039</c:v>
                </c:pt>
                <c:pt idx="31">
                  <c:v>2.08363074111459</c:v>
                </c:pt>
                <c:pt idx="32">
                  <c:v>2.13688452158971</c:v>
                </c:pt>
                <c:pt idx="33">
                  <c:v>2.1896209075422</c:v>
                </c:pt>
                <c:pt idx="34">
                  <c:v>2.24184492579064</c:v>
                </c:pt>
                <c:pt idx="35">
                  <c:v>2.29356155431482</c:v>
                </c:pt>
                <c:pt idx="36">
                  <c:v>2.3447757227303</c:v>
                </c:pt>
                <c:pt idx="37">
                  <c:v>2.39549231275824</c:v>
                </c:pt>
                <c:pt idx="38">
                  <c:v>2.4457161586908</c:v>
                </c:pt>
                <c:pt idx="39">
                  <c:v>2.49545204785187</c:v>
                </c:pt>
                <c:pt idx="40">
                  <c:v>2.54470472105343</c:v>
                </c:pt>
                <c:pt idx="41">
                  <c:v>2.59347887304746</c:v>
                </c:pt>
                <c:pt idx="42">
                  <c:v>2.6417791529734</c:v>
                </c:pt>
                <c:pt idx="43">
                  <c:v>2.68961016480135</c:v>
                </c:pt>
                <c:pt idx="44">
                  <c:v>2.73697646777088</c:v>
                </c:pt>
                <c:pt idx="45">
                  <c:v>2.78388257682565</c:v>
                </c:pt>
                <c:pt idx="46">
                  <c:v>2.83033296304373</c:v>
                </c:pt>
                <c:pt idx="47">
                  <c:v>2.87633205406383</c:v>
                </c:pt>
                <c:pt idx="48">
                  <c:v>2.92188423450731</c:v>
                </c:pt>
                <c:pt idx="49">
                  <c:v>2.96699384639614</c:v>
                </c:pt>
                <c:pt idx="50">
                  <c:v>3.01166518956676</c:v>
                </c:pt>
                <c:pt idx="51">
                  <c:v>3.05590252207995</c:v>
                </c:pt>
                <c:pt idx="52">
                  <c:v>3.09971006062672</c:v>
                </c:pt>
                <c:pt idx="53">
                  <c:v>3.14309198093021</c:v>
                </c:pt>
                <c:pt idx="54">
                  <c:v>3.18605241814376</c:v>
                </c:pt>
                <c:pt idx="55">
                  <c:v>3.22859546724505</c:v>
                </c:pt>
                <c:pt idx="56">
                  <c:v>3.27072518342642</c:v>
                </c:pt>
                <c:pt idx="57">
                  <c:v>3.31244558248143</c:v>
                </c:pt>
                <c:pt idx="58">
                  <c:v>3.35376064118765</c:v>
                </c:pt>
                <c:pt idx="59">
                  <c:v>3.3946742976857</c:v>
                </c:pt>
                <c:pt idx="60">
                  <c:v>3.43519045185464</c:v>
                </c:pt>
                <c:pt idx="61">
                  <c:v>3.47531296568374</c:v>
                </c:pt>
                <c:pt idx="62">
                  <c:v>3.51504566364054</c:v>
                </c:pt>
                <c:pt idx="63">
                  <c:v>3.55439233303545</c:v>
                </c:pt>
                <c:pt idx="64">
                  <c:v>3.59335672438276</c:v>
                </c:pt>
                <c:pt idx="65">
                  <c:v>3.63194255175807</c:v>
                </c:pt>
                <c:pt idx="66">
                  <c:v>3.67015349315239</c:v>
                </c:pt>
                <c:pt idx="67">
                  <c:v>3.7079931908227</c:v>
                </c:pt>
                <c:pt idx="68">
                  <c:v>3.74546525163911</c:v>
                </c:pt>
                <c:pt idx="69">
                  <c:v>3.78257324742868</c:v>
                </c:pt>
                <c:pt idx="70">
                  <c:v>3.81932071531591</c:v>
                </c:pt>
                <c:pt idx="71">
                  <c:v>3.85571115805985</c:v>
                </c:pt>
                <c:pt idx="72">
                  <c:v>3.89174804438801</c:v>
                </c:pt>
                <c:pt idx="73">
                  <c:v>3.927434809327</c:v>
                </c:pt>
                <c:pt idx="74">
                  <c:v>3.96277485452996</c:v>
                </c:pt>
                <c:pt idx="75">
                  <c:v>3.99777154860077</c:v>
                </c:pt>
                <c:pt idx="76">
                  <c:v>4.03242822741519</c:v>
                </c:pt>
                <c:pt idx="77">
                  <c:v>4.06674819443881</c:v>
                </c:pt>
                <c:pt idx="78">
                  <c:v>4.10073472104194</c:v>
                </c:pt>
                <c:pt idx="79">
                  <c:v>4.13439104681143</c:v>
                </c:pt>
                <c:pt idx="80">
                  <c:v>4.16772037985948</c:v>
                </c:pt>
                <c:pt idx="81">
                  <c:v>4.20072589712942</c:v>
                </c:pt>
                <c:pt idx="82">
                  <c:v>4.23341074469856</c:v>
                </c:pt>
                <c:pt idx="83">
                  <c:v>4.26577803807805</c:v>
                </c:pt>
                <c:pt idx="84">
                  <c:v>4.29783086250984</c:v>
                </c:pt>
                <c:pt idx="85">
                  <c:v>4.32957227326082</c:v>
                </c:pt>
                <c:pt idx="86">
                  <c:v>4.36100529591397</c:v>
                </c:pt>
                <c:pt idx="87">
                  <c:v>4.39213292665681</c:v>
                </c:pt>
                <c:pt idx="88">
                  <c:v>4.42295813256701</c:v>
                </c:pt>
                <c:pt idx="89">
                  <c:v>4.45348385189514</c:v>
                </c:pt>
                <c:pt idx="90">
                  <c:v>4.48371299434481</c:v>
                </c:pt>
                <c:pt idx="91">
                  <c:v>4.51364844135</c:v>
                </c:pt>
                <c:pt idx="92">
                  <c:v>4.54329304634972</c:v>
                </c:pt>
                <c:pt idx="93">
                  <c:v>4.57264963505998</c:v>
                </c:pt>
                <c:pt idx="94">
                  <c:v>4.60172100574316</c:v>
                </c:pt>
                <c:pt idx="95">
                  <c:v>4.63050992947475</c:v>
                </c:pt>
                <c:pt idx="96">
                  <c:v>4.65901915040743</c:v>
                </c:pt>
                <c:pt idx="97">
                  <c:v>4.68725138603272</c:v>
                </c:pt>
                <c:pt idx="98">
                  <c:v>4.71520932743996</c:v>
                </c:pt>
                <c:pt idx="99">
                  <c:v>4.74289563957284</c:v>
                </c:pt>
                <c:pt idx="100">
                  <c:v>4.77031296148339</c:v>
                </c:pt>
                <c:pt idx="101">
                  <c:v>4.79746390658362</c:v>
                </c:pt>
                <c:pt idx="102">
                  <c:v>4.82435106289451</c:v>
                </c:pt>
                <c:pt idx="103">
                  <c:v>4.8509769932928</c:v>
                </c:pt>
                <c:pt idx="104">
                  <c:v>4.87734423575524</c:v>
                </c:pt>
                <c:pt idx="105">
                  <c:v>4.90345530360049</c:v>
                </c:pt>
                <c:pt idx="106">
                  <c:v>4.92931268572875</c:v>
                </c:pt>
                <c:pt idx="107">
                  <c:v>4.95491884685893</c:v>
                </c:pt>
                <c:pt idx="108">
                  <c:v>4.98027622776363</c:v>
                </c:pt>
                <c:pt idx="109">
                  <c:v>5.00538724550179</c:v>
                </c:pt>
                <c:pt idx="110">
                  <c:v>5.03025429364908</c:v>
                </c:pt>
                <c:pt idx="111">
                  <c:v>5.05487974252604</c:v>
                </c:pt>
                <c:pt idx="112">
                  <c:v>5.07926593942403</c:v>
                </c:pt>
                <c:pt idx="113">
                  <c:v>5.103415208829</c:v>
                </c:pt>
                <c:pt idx="114">
                  <c:v>5.12732985264299</c:v>
                </c:pt>
                <c:pt idx="115">
                  <c:v>5.15101215040363</c:v>
                </c:pt>
                <c:pt idx="116">
                  <c:v>5.17446435950136</c:v>
                </c:pt>
                <c:pt idx="117">
                  <c:v>5.19768871539463</c:v>
                </c:pt>
                <c:pt idx="118">
                  <c:v>5.220687431823</c:v>
                </c:pt>
                <c:pt idx="119">
                  <c:v>5.24346270101813</c:v>
                </c:pt>
                <c:pt idx="120">
                  <c:v>5.26601669391272</c:v>
                </c:pt>
                <c:pt idx="121">
                  <c:v>5.28835156034751</c:v>
                </c:pt>
                <c:pt idx="122">
                  <c:v>5.31046942927613</c:v>
                </c:pt>
                <c:pt idx="123">
                  <c:v>5.3323724089681</c:v>
                </c:pt>
                <c:pt idx="124">
                  <c:v>5.35406258720971</c:v>
                </c:pt>
                <c:pt idx="125">
                  <c:v>5.37554203150312</c:v>
                </c:pt>
                <c:pt idx="126">
                  <c:v>5.39681278926334</c:v>
                </c:pt>
                <c:pt idx="127">
                  <c:v>5.41787688801346</c:v>
                </c:pt>
                <c:pt idx="128">
                  <c:v>5.43873633557788</c:v>
                </c:pt>
                <c:pt idx="129">
                  <c:v>5.4593931202737</c:v>
                </c:pt>
                <c:pt idx="130">
                  <c:v>5.47984921110026</c:v>
                </c:pt>
                <c:pt idx="131">
                  <c:v>5.5001065579268</c:v>
                </c:pt>
                <c:pt idx="132">
                  <c:v>5.52016709167834</c:v>
                </c:pt>
                <c:pt idx="133">
                  <c:v>5.54003272451972</c:v>
                </c:pt>
                <c:pt idx="134">
                  <c:v>5.55970535003789</c:v>
                </c:pt>
                <c:pt idx="135">
                  <c:v>5.57918684342238</c:v>
                </c:pt>
                <c:pt idx="136">
                  <c:v>5.59847906164407</c:v>
                </c:pt>
                <c:pt idx="137">
                  <c:v>5.61758384363215</c:v>
                </c:pt>
                <c:pt idx="138">
                  <c:v>5.63650301044948</c:v>
                </c:pt>
                <c:pt idx="139">
                  <c:v>5.6552383654661</c:v>
                </c:pt>
                <c:pt idx="140">
                  <c:v>5.67379169453116</c:v>
                </c:pt>
                <c:pt idx="141">
                  <c:v>5.69216476614316</c:v>
                </c:pt>
                <c:pt idx="142">
                  <c:v>5.71035933161849</c:v>
                </c:pt>
                <c:pt idx="143">
                  <c:v>5.72837712525838</c:v>
                </c:pt>
                <c:pt idx="144">
                  <c:v>5.74621986451423</c:v>
                </c:pt>
                <c:pt idx="145">
                  <c:v>5.7638892501513</c:v>
                </c:pt>
                <c:pt idx="146">
                  <c:v>5.78138696641081</c:v>
                </c:pt>
                <c:pt idx="147">
                  <c:v>5.79871468117051</c:v>
                </c:pt>
                <c:pt idx="148">
                  <c:v>5.81587404610367</c:v>
                </c:pt>
                <c:pt idx="149">
                  <c:v>5.83286669683646</c:v>
                </c:pt>
                <c:pt idx="150">
                  <c:v>5.84969425310394</c:v>
                </c:pt>
                <c:pt idx="151">
                  <c:v>5.86635831890437</c:v>
                </c:pt>
                <c:pt idx="152">
                  <c:v>5.88286048265216</c:v>
                </c:pt>
                <c:pt idx="153">
                  <c:v>5.89920231732926</c:v>
                </c:pt>
                <c:pt idx="154">
                  <c:v>5.91538538063508</c:v>
                </c:pt>
                <c:pt idx="155">
                  <c:v>5.93141121513501</c:v>
                </c:pt>
                <c:pt idx="156">
                  <c:v>5.94728134840741</c:v>
                </c:pt>
                <c:pt idx="157">
                  <c:v>5.96299729318924</c:v>
                </c:pt>
                <c:pt idx="158">
                  <c:v>5.97856054752027</c:v>
                </c:pt>
                <c:pt idx="159">
                  <c:v>5.99397259488583</c:v>
                </c:pt>
                <c:pt idx="160">
                  <c:v>6.00923490435827</c:v>
                </c:pt>
                <c:pt idx="161">
                  <c:v>6.02434893073695</c:v>
                </c:pt>
                <c:pt idx="162">
                  <c:v>6.03931611468691</c:v>
                </c:pt>
                <c:pt idx="163">
                  <c:v>6.05413788287624</c:v>
                </c:pt>
                <c:pt idx="164">
                  <c:v>6.068815648112</c:v>
                </c:pt>
                <c:pt idx="165">
                  <c:v>6.08335080947496</c:v>
                </c:pt>
                <c:pt idx="166">
                  <c:v>6.09774475245291</c:v>
                </c:pt>
                <c:pt idx="167">
                  <c:v>6.11199884907273</c:v>
                </c:pt>
                <c:pt idx="168">
                  <c:v>6.12611445803121</c:v>
                </c:pt>
                <c:pt idx="169">
                  <c:v>6.1400929248245</c:v>
                </c:pt>
                <c:pt idx="170">
                  <c:v>6.15393558187642</c:v>
                </c:pt>
                <c:pt idx="171">
                  <c:v>6.16764374866543</c:v>
                </c:pt>
                <c:pt idx="172">
                  <c:v>6.18121873185042</c:v>
                </c:pt>
                <c:pt idx="173">
                  <c:v>6.19466182539523</c:v>
                </c:pt>
                <c:pt idx="174">
                  <c:v>6.20797431069204</c:v>
                </c:pt>
                <c:pt idx="175">
                  <c:v>6.22115745668349</c:v>
                </c:pt>
                <c:pt idx="176">
                  <c:v>6.2342125199836</c:v>
                </c:pt>
                <c:pt idx="177">
                  <c:v>6.24714074499761</c:v>
                </c:pt>
                <c:pt idx="178">
                  <c:v>6.25994336404056</c:v>
                </c:pt>
                <c:pt idx="179">
                  <c:v>6.27262159745475</c:v>
                </c:pt>
                <c:pt idx="180">
                  <c:v>6.28517665372609</c:v>
                </c:pt>
                <c:pt idx="181">
                  <c:v>6.29760972959927</c:v>
                </c:pt>
                <c:pt idx="182">
                  <c:v>6.30992201019183</c:v>
                </c:pt>
                <c:pt idx="183">
                  <c:v>6.32211466910717</c:v>
                </c:pt>
                <c:pt idx="184">
                  <c:v>6.33418886854633</c:v>
                </c:pt>
                <c:pt idx="185">
                  <c:v>6.34614575941888</c:v>
                </c:pt>
                <c:pt idx="186">
                  <c:v>6.35798648145252</c:v>
                </c:pt>
                <c:pt idx="187">
                  <c:v>6.36971216330179</c:v>
                </c:pt>
                <c:pt idx="188">
                  <c:v>6.38132392265564</c:v>
                </c:pt>
                <c:pt idx="189">
                  <c:v>6.39282286634393</c:v>
                </c:pt>
                <c:pt idx="190">
                  <c:v>6.40421009044298</c:v>
                </c:pt>
                <c:pt idx="191">
                  <c:v>6.41548668038002</c:v>
                </c:pt>
                <c:pt idx="192">
                  <c:v>6.42665371103667</c:v>
                </c:pt>
                <c:pt idx="193">
                  <c:v>6.43771224685136</c:v>
                </c:pt>
                <c:pt idx="194">
                  <c:v>6.44866334192087</c:v>
                </c:pt>
                <c:pt idx="195">
                  <c:v>6.4595080401007</c:v>
                </c:pt>
                <c:pt idx="196">
                  <c:v>6.47024737510467</c:v>
                </c:pt>
                <c:pt idx="197">
                  <c:v>6.48088237060339</c:v>
                </c:pt>
                <c:pt idx="198">
                  <c:v>6.49141404032185</c:v>
                </c:pt>
                <c:pt idx="199">
                  <c:v>6.50184338813608</c:v>
                </c:pt>
                <c:pt idx="200">
                  <c:v>6.51217140816877</c:v>
                </c:pt>
                <c:pt idx="201">
                  <c:v>6.52239908488411</c:v>
                </c:pt>
                <c:pt idx="202">
                  <c:v>6.53252739318157</c:v>
                </c:pt>
                <c:pt idx="203">
                  <c:v>6.54255729848887</c:v>
                </c:pt>
                <c:pt idx="204">
                  <c:v>6.55248975685396</c:v>
                </c:pt>
                <c:pt idx="205">
                  <c:v>6.56232571503618</c:v>
                </c:pt>
                <c:pt idx="206">
                  <c:v>6.57206611059651</c:v>
                </c:pt>
                <c:pt idx="207">
                  <c:v>6.5817118719869</c:v>
                </c:pt>
                <c:pt idx="208">
                  <c:v>6.59126391863882</c:v>
                </c:pt>
                <c:pt idx="209">
                  <c:v>6.60072316105086</c:v>
                </c:pt>
                <c:pt idx="210">
                  <c:v>6.61009050087555</c:v>
                </c:pt>
                <c:pt idx="211">
                  <c:v>6.61936683100528</c:v>
                </c:pt>
                <c:pt idx="212">
                  <c:v>6.6285530356574</c:v>
                </c:pt>
                <c:pt idx="213">
                  <c:v>6.63764999045857</c:v>
                </c:pt>
                <c:pt idx="214">
                  <c:v>6.64665856252813</c:v>
                </c:pt>
                <c:pt idx="215">
                  <c:v>6.65557961056083</c:v>
                </c:pt>
                <c:pt idx="216">
                  <c:v>6.66441398490863</c:v>
                </c:pt>
                <c:pt idx="217">
                  <c:v>6.67316252766181</c:v>
                </c:pt>
                <c:pt idx="218">
                  <c:v>6.68182607272917</c:v>
                </c:pt>
                <c:pt idx="219">
                  <c:v>6.69040544591757</c:v>
                </c:pt>
                <c:pt idx="220">
                  <c:v>6.69890146501062</c:v>
                </c:pt>
                <c:pt idx="221">
                  <c:v>6.70731493984666</c:v>
                </c:pt>
                <c:pt idx="222">
                  <c:v>6.7156466723959</c:v>
                </c:pt>
                <c:pt idx="223">
                  <c:v>6.72389745683693</c:v>
                </c:pt>
                <c:pt idx="224">
                  <c:v>6.73206807963236</c:v>
                </c:pt>
                <c:pt idx="225">
                  <c:v>6.74015931960383</c:v>
                </c:pt>
                <c:pt idx="226">
                  <c:v>6.74817194800622</c:v>
                </c:pt>
                <c:pt idx="227">
                  <c:v>6.75610672860119</c:v>
                </c:pt>
                <c:pt idx="228">
                  <c:v>6.76396441772994</c:v>
                </c:pt>
                <c:pt idx="229">
                  <c:v>6.77174576438537</c:v>
                </c:pt>
                <c:pt idx="230">
                  <c:v>6.7794515102834</c:v>
                </c:pt>
                <c:pt idx="231">
                  <c:v>6.78708238993372</c:v>
                </c:pt>
                <c:pt idx="232">
                  <c:v>6.7946391307098</c:v>
                </c:pt>
                <c:pt idx="233">
                  <c:v>6.80212245291819</c:v>
                </c:pt>
                <c:pt idx="234">
                  <c:v>6.80953306986722</c:v>
                </c:pt>
                <c:pt idx="235">
                  <c:v>6.81687168793496</c:v>
                </c:pt>
                <c:pt idx="236">
                  <c:v>6.82413900663656</c:v>
                </c:pt>
                <c:pt idx="237">
                  <c:v>6.83133571869097</c:v>
                </c:pt>
                <c:pt idx="238">
                  <c:v>6.83846251008688</c:v>
                </c:pt>
                <c:pt idx="239">
                  <c:v>6.84552006014821</c:v>
                </c:pt>
                <c:pt idx="240">
                  <c:v>6.85250904159877</c:v>
                </c:pt>
                <c:pt idx="241">
                  <c:v>6.85943012062647</c:v>
                </c:pt>
                <c:pt idx="242">
                  <c:v>6.86628395694675</c:v>
                </c:pt>
                <c:pt idx="243">
                  <c:v>6.87307120386549</c:v>
                </c:pt>
                <c:pt idx="244">
                  <c:v>6.87979250834132</c:v>
                </c:pt>
                <c:pt idx="245">
                  <c:v>6.88644851104721</c:v>
                </c:pt>
                <c:pt idx="246">
                  <c:v>6.89303984643161</c:v>
                </c:pt>
                <c:pt idx="247">
                  <c:v>6.89956714277889</c:v>
                </c:pt>
                <c:pt idx="248">
                  <c:v>6.90603102226924</c:v>
                </c:pt>
                <c:pt idx="249">
                  <c:v>6.91243210103796</c:v>
                </c:pt>
                <c:pt idx="250">
                  <c:v>6.91877098923421</c:v>
                </c:pt>
                <c:pt idx="251">
                  <c:v>6.92504829107917</c:v>
                </c:pt>
                <c:pt idx="252">
                  <c:v>6.9312646049236</c:v>
                </c:pt>
                <c:pt idx="253">
                  <c:v>6.93742052330493</c:v>
                </c:pt>
                <c:pt idx="254">
                  <c:v>6.94351663300369</c:v>
                </c:pt>
                <c:pt idx="255">
                  <c:v>6.94955351509946</c:v>
                </c:pt>
                <c:pt idx="256">
                  <c:v>6.95553174502627</c:v>
                </c:pt>
                <c:pt idx="257">
                  <c:v>6.96145189262745</c:v>
                </c:pt>
                <c:pt idx="258">
                  <c:v>6.96731452220991</c:v>
                </c:pt>
                <c:pt idx="259">
                  <c:v>6.97312019259798</c:v>
                </c:pt>
                <c:pt idx="260">
                  <c:v>6.97886945718665</c:v>
                </c:pt>
                <c:pt idx="261">
                  <c:v>6.98456286399432</c:v>
                </c:pt>
                <c:pt idx="262">
                  <c:v>6.99020095571504</c:v>
                </c:pt>
                <c:pt idx="263">
                  <c:v>6.99578426977024</c:v>
                </c:pt>
                <c:pt idx="264">
                  <c:v>7.00131333835997</c:v>
                </c:pt>
                <c:pt idx="265">
                  <c:v>7.0067886885136</c:v>
                </c:pt>
                <c:pt idx="266">
                  <c:v>7.01221084214007</c:v>
                </c:pt>
                <c:pt idx="267">
                  <c:v>7.01758031607767</c:v>
                </c:pt>
                <c:pt idx="268">
                  <c:v>7.02289762214324</c:v>
                </c:pt>
                <c:pt idx="269">
                  <c:v>7.02816326718102</c:v>
                </c:pt>
                <c:pt idx="270">
                  <c:v>7.03337775311091</c:v>
                </c:pt>
                <c:pt idx="271">
                  <c:v>7.03854157697636</c:v>
                </c:pt>
                <c:pt idx="272">
                  <c:v>7.04365523099171</c:v>
                </c:pt>
                <c:pt idx="273">
                  <c:v>7.04871920258912</c:v>
                </c:pt>
                <c:pt idx="274">
                  <c:v>7.05373397446505</c:v>
                </c:pt>
                <c:pt idx="275">
                  <c:v>7.05870002462625</c:v>
                </c:pt>
                <c:pt idx="276">
                  <c:v>7.06361782643532</c:v>
                </c:pt>
                <c:pt idx="277">
                  <c:v>7.06848784865585</c:v>
                </c:pt>
                <c:pt idx="278">
                  <c:v>7.07331055549708</c:v>
                </c:pt>
                <c:pt idx="279">
                  <c:v>7.07808640665819</c:v>
                </c:pt>
                <c:pt idx="280">
                  <c:v>7.08281585737205</c:v>
                </c:pt>
                <c:pt idx="281">
                  <c:v>7.08749935844867</c:v>
                </c:pt>
                <c:pt idx="282">
                  <c:v>7.09213735631815</c:v>
                </c:pt>
                <c:pt idx="283">
                  <c:v>7.09673029307325</c:v>
                </c:pt>
                <c:pt idx="284">
                  <c:v>7.10127860651149</c:v>
                </c:pt>
                <c:pt idx="285">
                  <c:v>7.10578273017693</c:v>
                </c:pt>
                <c:pt idx="286">
                  <c:v>7.11024309340146</c:v>
                </c:pt>
                <c:pt idx="287">
                  <c:v>7.11466012134574</c:v>
                </c:pt>
                <c:pt idx="288">
                  <c:v>7.11903423503973</c:v>
                </c:pt>
                <c:pt idx="289">
                  <c:v>7.12336585142279</c:v>
                </c:pt>
                <c:pt idx="290">
                  <c:v>7.12765538338347</c:v>
                </c:pt>
                <c:pt idx="291">
                  <c:v>7.13190323979885</c:v>
                </c:pt>
                <c:pt idx="292">
                  <c:v>7.13610982557348</c:v>
                </c:pt>
                <c:pt idx="293">
                  <c:v>7.14027554167803</c:v>
                </c:pt>
                <c:pt idx="294">
                  <c:v>7.14440078518747</c:v>
                </c:pt>
                <c:pt idx="295">
                  <c:v>7.14848594931894</c:v>
                </c:pt>
                <c:pt idx="296">
                  <c:v>7.15253142346921</c:v>
                </c:pt>
                <c:pt idx="297">
                  <c:v>7.15653759325182</c:v>
                </c:pt>
                <c:pt idx="298">
                  <c:v>7.16050484053385</c:v>
                </c:pt>
                <c:pt idx="299">
                  <c:v>7.16443354347225</c:v>
                </c:pt>
                <c:pt idx="300">
                  <c:v>7.16832407654998</c:v>
                </c:pt>
                <c:pt idx="301">
                  <c:v>7.17217681061162</c:v>
                </c:pt>
                <c:pt idx="302">
                  <c:v>7.1759921128988</c:v>
                </c:pt>
                <c:pt idx="303">
                  <c:v>7.17977034708511</c:v>
                </c:pt>
                <c:pt idx="304">
                  <c:v>7.18351187331088</c:v>
                </c:pt>
                <c:pt idx="305">
                  <c:v>7.18721704821739</c:v>
                </c:pt>
                <c:pt idx="306">
                  <c:v>7.19088622498095</c:v>
                </c:pt>
                <c:pt idx="307">
                  <c:v>7.19451975334654</c:v>
                </c:pt>
                <c:pt idx="308">
                  <c:v>7.19811797966113</c:v>
                </c:pt>
                <c:pt idx="309">
                  <c:v>7.20168124690672</c:v>
                </c:pt>
                <c:pt idx="310">
                  <c:v>7.20520989473301</c:v>
                </c:pt>
                <c:pt idx="311">
                  <c:v>7.2087042594898</c:v>
                </c:pt>
                <c:pt idx="312">
                  <c:v>7.21216467425901</c:v>
                </c:pt>
                <c:pt idx="313">
                  <c:v>7.21559146888649</c:v>
                </c:pt>
                <c:pt idx="314">
                  <c:v>7.2189849700134</c:v>
                </c:pt>
                <c:pt idx="315">
                  <c:v>7.22234550110739</c:v>
                </c:pt>
                <c:pt idx="316">
                  <c:v>7.2256733824934</c:v>
                </c:pt>
                <c:pt idx="317">
                  <c:v>7.22896893138422</c:v>
                </c:pt>
                <c:pt idx="318">
                  <c:v>7.23223246191071</c:v>
                </c:pt>
                <c:pt idx="319">
                  <c:v>7.23546428515176</c:v>
                </c:pt>
                <c:pt idx="320">
                  <c:v>7.2386647091639</c:v>
                </c:pt>
                <c:pt idx="321">
                  <c:v>7.24183403901073</c:v>
                </c:pt>
                <c:pt idx="322">
                  <c:v>7.24497257679193</c:v>
                </c:pt>
                <c:pt idx="323">
                  <c:v>7.24808062167211</c:v>
                </c:pt>
                <c:pt idx="324">
                  <c:v>7.25115846990929</c:v>
                </c:pt>
                <c:pt idx="325">
                  <c:v>7.25420641488317</c:v>
                </c:pt>
                <c:pt idx="326">
                  <c:v>7.25722474712308</c:v>
                </c:pt>
                <c:pt idx="327">
                  <c:v>7.26021375433564</c:v>
                </c:pt>
                <c:pt idx="328">
                  <c:v>7.26317372143225</c:v>
                </c:pt>
                <c:pt idx="329">
                  <c:v>7.2661049305562</c:v>
                </c:pt>
                <c:pt idx="330">
                  <c:v>7.26900766110959</c:v>
                </c:pt>
                <c:pt idx="331">
                  <c:v>7.27188218977992</c:v>
                </c:pt>
                <c:pt idx="332">
                  <c:v>7.27472879056652</c:v>
                </c:pt>
                <c:pt idx="333">
                  <c:v>7.27754773480664</c:v>
                </c:pt>
                <c:pt idx="334">
                  <c:v>7.28033929120132</c:v>
                </c:pt>
                <c:pt idx="335">
                  <c:v>7.28310372584096</c:v>
                </c:pt>
                <c:pt idx="336">
                  <c:v>7.28584130223077</c:v>
                </c:pt>
                <c:pt idx="337">
                  <c:v>7.28855228131581</c:v>
                </c:pt>
                <c:pt idx="338">
                  <c:v>7.29123692150591</c:v>
                </c:pt>
                <c:pt idx="339">
                  <c:v>7.29389547870025</c:v>
                </c:pt>
                <c:pt idx="340">
                  <c:v>7.29652820631184</c:v>
                </c:pt>
                <c:pt idx="341">
                  <c:v>7.29913535529156</c:v>
                </c:pt>
                <c:pt idx="342">
                  <c:v>7.30171717415219</c:v>
                </c:pt>
                <c:pt idx="343">
                  <c:v>7.30427390899202</c:v>
                </c:pt>
                <c:pt idx="344">
                  <c:v>7.30680580351836</c:v>
                </c:pt>
                <c:pt idx="345">
                  <c:v>7.30931309907072</c:v>
                </c:pt>
                <c:pt idx="346">
                  <c:v>7.31179603464387</c:v>
                </c:pt>
                <c:pt idx="347">
                  <c:v>7.31425484691059</c:v>
                </c:pt>
                <c:pt idx="348">
                  <c:v>7.3166897702442</c:v>
                </c:pt>
                <c:pt idx="349">
                  <c:v>7.31910103674097</c:v>
                </c:pt>
                <c:pt idx="350">
                  <c:v>7.3214888762422</c:v>
                </c:pt>
                <c:pt idx="351">
                  <c:v>7.32385351635612</c:v>
                </c:pt>
                <c:pt idx="352">
                  <c:v>7.32619518247961</c:v>
                </c:pt>
                <c:pt idx="353">
                  <c:v>7.32851409781968</c:v>
                </c:pt>
                <c:pt idx="354">
                  <c:v>7.33081048341473</c:v>
                </c:pt>
                <c:pt idx="355">
                  <c:v>7.33308455815563</c:v>
                </c:pt>
                <c:pt idx="356">
                  <c:v>7.33533653880661</c:v>
                </c:pt>
                <c:pt idx="357">
                  <c:v>7.33756664002587</c:v>
                </c:pt>
                <c:pt idx="358">
                  <c:v>7.33977507438607</c:v>
                </c:pt>
                <c:pt idx="359">
                  <c:v>7.3419620523946</c:v>
                </c:pt>
                <c:pt idx="360">
                  <c:v>7.34412778251363</c:v>
                </c:pt>
                <c:pt idx="361">
                  <c:v>7.34627247118</c:v>
                </c:pt>
                <c:pt idx="362">
                  <c:v>7.34839632282488</c:v>
                </c:pt>
                <c:pt idx="363">
                  <c:v>7.35049953989324</c:v>
                </c:pt>
                <c:pt idx="364">
                  <c:v>7.35258232286318</c:v>
                </c:pt>
                <c:pt idx="365">
                  <c:v>7.35464487026505</c:v>
                </c:pt>
                <c:pt idx="366">
                  <c:v>7.35668737870031</c:v>
                </c:pt>
                <c:pt idx="367">
                  <c:v>7.35871004286034</c:v>
                </c:pt>
                <c:pt idx="368">
                  <c:v>7.36071305554496</c:v>
                </c:pt>
                <c:pt idx="369">
                  <c:v>7.36269660768082</c:v>
                </c:pt>
                <c:pt idx="370">
                  <c:v>7.36466088833958</c:v>
                </c:pt>
                <c:pt idx="371">
                  <c:v>7.36660608475598</c:v>
                </c:pt>
                <c:pt idx="372">
                  <c:v>7.36853238234562</c:v>
                </c:pt>
                <c:pt idx="373">
                  <c:v>7.37043996472269</c:v>
                </c:pt>
                <c:pt idx="374">
                  <c:v>7.37232901371745</c:v>
                </c:pt>
                <c:pt idx="375">
                  <c:v>7.37419970939354</c:v>
                </c:pt>
                <c:pt idx="376">
                  <c:v>7.3760522300652</c:v>
                </c:pt>
                <c:pt idx="377">
                  <c:v>7.37788675231422</c:v>
                </c:pt>
                <c:pt idx="378">
                  <c:v>7.37970345100677</c:v>
                </c:pt>
                <c:pt idx="379">
                  <c:v>7.3815024993101</c:v>
                </c:pt>
                <c:pt idx="380">
                  <c:v>7.38328406870902</c:v>
                </c:pt>
                <c:pt idx="381">
                  <c:v>7.38504832902227</c:v>
                </c:pt>
                <c:pt idx="382">
                  <c:v>7.38679544841869</c:v>
                </c:pt>
                <c:pt idx="383">
                  <c:v>7.38852559343322</c:v>
                </c:pt>
                <c:pt idx="384">
                  <c:v>7.39023892898286</c:v>
                </c:pt>
                <c:pt idx="385">
                  <c:v>7.39193561838229</c:v>
                </c:pt>
                <c:pt idx="386">
                  <c:v>7.3936158233595</c:v>
                </c:pt>
                <c:pt idx="387">
                  <c:v>7.39527970407121</c:v>
                </c:pt>
                <c:pt idx="388">
                  <c:v>7.39692741911807</c:v>
                </c:pt>
                <c:pt idx="389">
                  <c:v>7.39855912555986</c:v>
                </c:pt>
                <c:pt idx="390">
                  <c:v>7.40017497893042</c:v>
                </c:pt>
                <c:pt idx="391">
                  <c:v>7.40177513325246</c:v>
                </c:pt>
                <c:pt idx="392">
                  <c:v>7.40335974105228</c:v>
                </c:pt>
                <c:pt idx="393">
                  <c:v>7.40492895337428</c:v>
                </c:pt>
                <c:pt idx="394">
                  <c:v>7.40648291979537</c:v>
                </c:pt>
                <c:pt idx="395">
                  <c:v>7.40802178843923</c:v>
                </c:pt>
                <c:pt idx="396">
                  <c:v>7.4095457059904</c:v>
                </c:pt>
                <c:pt idx="397">
                  <c:v>7.41105481770832</c:v>
                </c:pt>
                <c:pt idx="398">
                  <c:v>7.41254926744112</c:v>
                </c:pt>
                <c:pt idx="399">
                  <c:v>7.41402919763937</c:v>
                </c:pt>
                <c:pt idx="400">
                  <c:v>7.41549474936961</c:v>
                </c:pt>
                <c:pt idx="401">
                  <c:v>7.41694606232786</c:v>
                </c:pt>
                <c:pt idx="402">
                  <c:v>7.41838327485289</c:v>
                </c:pt>
                <c:pt idx="403">
                  <c:v>7.41980652393943</c:v>
                </c:pt>
                <c:pt idx="404">
                  <c:v>7.4212159452512</c:v>
                </c:pt>
                <c:pt idx="405">
                  <c:v>7.42261167313388</c:v>
                </c:pt>
                <c:pt idx="406">
                  <c:v>7.42399384062789</c:v>
                </c:pt>
                <c:pt idx="407">
                  <c:v>7.42536257948107</c:v>
                </c:pt>
                <c:pt idx="408">
                  <c:v>7.42671802016126</c:v>
                </c:pt>
                <c:pt idx="409">
                  <c:v>7.4280602918687</c:v>
                </c:pt>
                <c:pt idx="410">
                  <c:v>7.42938952254838</c:v>
                </c:pt>
                <c:pt idx="411">
                  <c:v>7.43070583890223</c:v>
                </c:pt>
                <c:pt idx="412">
                  <c:v>7.43200936640117</c:v>
                </c:pt>
                <c:pt idx="413">
                  <c:v>7.43330022929712</c:v>
                </c:pt>
                <c:pt idx="414">
                  <c:v>7.43457855063478</c:v>
                </c:pt>
                <c:pt idx="415">
                  <c:v>7.4358444522634</c:v>
                </c:pt>
                <c:pt idx="416">
                  <c:v>7.43709805484841</c:v>
                </c:pt>
                <c:pt idx="417">
                  <c:v>7.43833947788288</c:v>
                </c:pt>
                <c:pt idx="418">
                  <c:v>7.43956883969892</c:v>
                </c:pt>
                <c:pt idx="419">
                  <c:v>7.44078625747898</c:v>
                </c:pt>
                <c:pt idx="420">
                  <c:v>7.44199184726701</c:v>
                </c:pt>
                <c:pt idx="421">
                  <c:v>7.44318572397952</c:v>
                </c:pt>
                <c:pt idx="422">
                  <c:v>7.44436800141651</c:v>
                </c:pt>
                <c:pt idx="423">
                  <c:v>7.44553879227237</c:v>
                </c:pt>
                <c:pt idx="424">
                  <c:v>7.44669820814657</c:v>
                </c:pt>
                <c:pt idx="425">
                  <c:v>7.44784635955434</c:v>
                </c:pt>
                <c:pt idx="426">
                  <c:v>7.44898335593716</c:v>
                </c:pt>
                <c:pt idx="427">
                  <c:v>7.45010930567324</c:v>
                </c:pt>
                <c:pt idx="428">
                  <c:v>7.45122431608781</c:v>
                </c:pt>
                <c:pt idx="429">
                  <c:v>7.45232849346338</c:v>
                </c:pt>
                <c:pt idx="430">
                  <c:v>7.45342194304983</c:v>
                </c:pt>
                <c:pt idx="431">
                  <c:v>7.45450476907451</c:v>
                </c:pt>
                <c:pt idx="432">
                  <c:v>7.4555770747521</c:v>
                </c:pt>
                <c:pt idx="433">
                  <c:v>7.45663896229451</c:v>
                </c:pt>
                <c:pt idx="434">
                  <c:v>7.45769053292058</c:v>
                </c:pt>
                <c:pt idx="435">
                  <c:v>7.45873188686574</c:v>
                </c:pt>
                <c:pt idx="436">
                  <c:v>7.45976312339158</c:v>
                </c:pt>
                <c:pt idx="437">
                  <c:v>7.46078434079531</c:v>
                </c:pt>
                <c:pt idx="438">
                  <c:v>7.46179563641908</c:v>
                </c:pt>
                <c:pt idx="439">
                  <c:v>7.46279710665935</c:v>
                </c:pt>
                <c:pt idx="440">
                  <c:v>7.463788846976</c:v>
                </c:pt>
                <c:pt idx="441">
                  <c:v>7.46477095190144</c:v>
                </c:pt>
                <c:pt idx="442">
                  <c:v>7.46574351504967</c:v>
                </c:pt>
                <c:pt idx="443">
                  <c:v>7.46670662912515</c:v>
                </c:pt>
                <c:pt idx="444">
                  <c:v>7.46766038593167</c:v>
                </c:pt>
                <c:pt idx="445">
                  <c:v>7.46860487638107</c:v>
                </c:pt>
                <c:pt idx="446">
                  <c:v>7.46954019050194</c:v>
                </c:pt>
                <c:pt idx="447">
                  <c:v>7.47046641744817</c:v>
                </c:pt>
                <c:pt idx="448">
                  <c:v>7.47138364550749</c:v>
                </c:pt>
                <c:pt idx="449">
                  <c:v>7.47229196210982</c:v>
                </c:pt>
                <c:pt idx="450">
                  <c:v>7.47319145383567</c:v>
                </c:pt>
                <c:pt idx="451">
                  <c:v>7.47408220642436</c:v>
                </c:pt>
                <c:pt idx="452">
                  <c:v>7.47496430478218</c:v>
                </c:pt>
                <c:pt idx="453">
                  <c:v>7.47583783299054</c:v>
                </c:pt>
                <c:pt idx="454">
                  <c:v>7.47670287431389</c:v>
                </c:pt>
                <c:pt idx="455">
                  <c:v>7.47755951120777</c:v>
                </c:pt>
                <c:pt idx="456">
                  <c:v>7.47840782532658</c:v>
                </c:pt>
                <c:pt idx="457">
                  <c:v>7.47924789753139</c:v>
                </c:pt>
                <c:pt idx="458">
                  <c:v>7.48007980789767</c:v>
                </c:pt>
                <c:pt idx="459">
                  <c:v>7.4809036357229</c:v>
                </c:pt>
                <c:pt idx="460">
                  <c:v>7.48171945953413</c:v>
                </c:pt>
                <c:pt idx="461">
                  <c:v>7.48252735709547</c:v>
                </c:pt>
                <c:pt idx="462">
                  <c:v>7.48332740541552</c:v>
                </c:pt>
                <c:pt idx="463">
                  <c:v>7.48411968075466</c:v>
                </c:pt>
                <c:pt idx="464">
                  <c:v>7.48490425863238</c:v>
                </c:pt>
                <c:pt idx="465">
                  <c:v>7.48568121383444</c:v>
                </c:pt>
                <c:pt idx="466">
                  <c:v>7.48645062041999</c:v>
                </c:pt>
                <c:pt idx="467">
                  <c:v>7.48721255172869</c:v>
                </c:pt>
                <c:pt idx="468">
                  <c:v>7.48796708038761</c:v>
                </c:pt>
                <c:pt idx="469">
                  <c:v>7.48871427831825</c:v>
                </c:pt>
                <c:pt idx="470">
                  <c:v>7.48945421674329</c:v>
                </c:pt>
                <c:pt idx="471">
                  <c:v>7.4901869661935</c:v>
                </c:pt>
                <c:pt idx="472">
                  <c:v>7.49091259651435</c:v>
                </c:pt>
                <c:pt idx="473">
                  <c:v>7.49163117687273</c:v>
                </c:pt>
                <c:pt idx="474">
                  <c:v>7.49234277576354</c:v>
                </c:pt>
                <c:pt idx="475">
                  <c:v>7.4930474610162</c:v>
                </c:pt>
                <c:pt idx="476">
                  <c:v>7.49374529980112</c:v>
                </c:pt>
                <c:pt idx="477">
                  <c:v>7.49443635863612</c:v>
                </c:pt>
                <c:pt idx="478">
                  <c:v>7.49512070339274</c:v>
                </c:pt>
                <c:pt idx="479">
                  <c:v>7.49579839930254</c:v>
                </c:pt>
                <c:pt idx="480">
                  <c:v>7.49646951096333</c:v>
                </c:pt>
                <c:pt idx="481">
                  <c:v>7.49713410234529</c:v>
                </c:pt>
                <c:pt idx="482">
                  <c:v>7.4977922367971</c:v>
                </c:pt>
                <c:pt idx="483">
                  <c:v>7.49844397705196</c:v>
                </c:pt>
                <c:pt idx="484">
                  <c:v>7.49908938523359</c:v>
                </c:pt>
                <c:pt idx="485">
                  <c:v>7.49972852286211</c:v>
                </c:pt>
                <c:pt idx="486">
                  <c:v>7.50036145085998</c:v>
                </c:pt>
                <c:pt idx="487">
                  <c:v>7.50098822955772</c:v>
                </c:pt>
                <c:pt idx="488">
                  <c:v>7.5016089186997</c:v>
                </c:pt>
                <c:pt idx="489">
                  <c:v>7.50222357744986</c:v>
                </c:pt>
                <c:pt idx="490">
                  <c:v>7.50283226439731</c:v>
                </c:pt>
                <c:pt idx="491">
                  <c:v>7.50343503756193</c:v>
                </c:pt>
                <c:pt idx="492">
                  <c:v>7.5040319543999</c:v>
                </c:pt>
                <c:pt idx="493">
                  <c:v>7.50462307180918</c:v>
                </c:pt>
                <c:pt idx="494">
                  <c:v>7.50520844613493</c:v>
                </c:pt>
                <c:pt idx="495">
                  <c:v>7.50578813317487</c:v>
                </c:pt>
                <c:pt idx="496">
                  <c:v>7.50636218818462</c:v>
                </c:pt>
                <c:pt idx="497">
                  <c:v>7.50693066588296</c:v>
                </c:pt>
                <c:pt idx="498">
                  <c:v>7.50749362045702</c:v>
                </c:pt>
                <c:pt idx="499">
                  <c:v>7.5080511055675</c:v>
                </c:pt>
                <c:pt idx="500">
                  <c:v>7.50860317435374</c:v>
                </c:pt>
                <c:pt idx="501">
                  <c:v>7.50914987943877</c:v>
                </c:pt>
                <c:pt idx="502">
                  <c:v>7.50969127293439</c:v>
                </c:pt>
                <c:pt idx="503">
                  <c:v>7.51022740644609</c:v>
                </c:pt>
                <c:pt idx="504">
                  <c:v>7.51075833107797</c:v>
                </c:pt>
                <c:pt idx="505">
                  <c:v>7.51128409743763</c:v>
                </c:pt>
                <c:pt idx="506">
                  <c:v>7.51180475564098</c:v>
                </c:pt>
                <c:pt idx="507">
                  <c:v>7.51232035531703</c:v>
                </c:pt>
                <c:pt idx="508">
                  <c:v>7.5128309456126</c:v>
                </c:pt>
                <c:pt idx="509">
                  <c:v>7.51333657519703</c:v>
                </c:pt>
                <c:pt idx="510">
                  <c:v>7.51383729226679</c:v>
                </c:pt>
                <c:pt idx="511">
                  <c:v>7.51433314455011</c:v>
                </c:pt>
                <c:pt idx="512">
                  <c:v>7.5148241793115</c:v>
                </c:pt>
                <c:pt idx="513">
                  <c:v>7.51531044335626</c:v>
                </c:pt>
                <c:pt idx="514">
                  <c:v>7.51579198303496</c:v>
                </c:pt>
                <c:pt idx="515">
                  <c:v>7.51626884424783</c:v>
                </c:pt>
                <c:pt idx="516">
                  <c:v>7.51674107244916</c:v>
                </c:pt>
                <c:pt idx="517">
                  <c:v>7.51720871265161</c:v>
                </c:pt>
                <c:pt idx="518">
                  <c:v>7.51767180943054</c:v>
                </c:pt>
                <c:pt idx="519">
                  <c:v>7.51813040692819</c:v>
                </c:pt>
                <c:pt idx="520">
                  <c:v>7.51858454885798</c:v>
                </c:pt>
                <c:pt idx="521">
                  <c:v>7.51903427850858</c:v>
                </c:pt>
                <c:pt idx="522">
                  <c:v>7.51947963874811</c:v>
                </c:pt>
                <c:pt idx="523">
                  <c:v>7.5199206720282</c:v>
                </c:pt>
                <c:pt idx="524">
                  <c:v>7.52035742038802</c:v>
                </c:pt>
                <c:pt idx="525">
                  <c:v>7.5207899254583</c:v>
                </c:pt>
                <c:pt idx="526">
                  <c:v>7.52121822846533</c:v>
                </c:pt>
                <c:pt idx="527">
                  <c:v>7.52164237023483</c:v>
                </c:pt>
                <c:pt idx="528">
                  <c:v>7.52206239119588</c:v>
                </c:pt>
                <c:pt idx="529">
                  <c:v>7.52247833138477</c:v>
                </c:pt>
                <c:pt idx="530">
                  <c:v>7.52289023044882</c:v>
                </c:pt>
                <c:pt idx="531">
                  <c:v>7.52329812765013</c:v>
                </c:pt>
                <c:pt idx="532">
                  <c:v>7.52370206186936</c:v>
                </c:pt>
                <c:pt idx="533">
                  <c:v>7.52410207160942</c:v>
                </c:pt>
                <c:pt idx="534">
                  <c:v>7.52449819499912</c:v>
                </c:pt>
                <c:pt idx="535">
                  <c:v>7.52489046979685</c:v>
                </c:pt>
                <c:pt idx="536">
                  <c:v>7.52527893339414</c:v>
                </c:pt>
                <c:pt idx="537">
                  <c:v>7.52566362281924</c:v>
                </c:pt>
                <c:pt idx="538">
                  <c:v>7.52604457474063</c:v>
                </c:pt>
                <c:pt idx="539">
                  <c:v>7.52642182547057</c:v>
                </c:pt>
                <c:pt idx="540">
                  <c:v>7.52679541096848</c:v>
                </c:pt>
                <c:pt idx="541">
                  <c:v>7.52716536684445</c:v>
                </c:pt>
                <c:pt idx="542">
                  <c:v>7.52753172836257</c:v>
                </c:pt>
                <c:pt idx="543">
                  <c:v>7.52789453044433</c:v>
                </c:pt>
                <c:pt idx="544">
                  <c:v>7.52825380767192</c:v>
                </c:pt>
                <c:pt idx="545">
                  <c:v>7.52860959429156</c:v>
                </c:pt>
                <c:pt idx="546">
                  <c:v>7.52896192421673</c:v>
                </c:pt>
                <c:pt idx="547">
                  <c:v>7.52931083103144</c:v>
                </c:pt>
                <c:pt idx="548">
                  <c:v>7.52965634799338</c:v>
                </c:pt>
                <c:pt idx="549">
                  <c:v>7.52999850803715</c:v>
                </c:pt>
                <c:pt idx="550">
                  <c:v>7.53033734377735</c:v>
                </c:pt>
                <c:pt idx="551">
                  <c:v>7.53067288751171</c:v>
                </c:pt>
                <c:pt idx="552">
                  <c:v>7.53100517122418</c:v>
                </c:pt>
                <c:pt idx="553">
                  <c:v>7.53133422658796</c:v>
                </c:pt>
                <c:pt idx="554">
                  <c:v>7.53166008496851</c:v>
                </c:pt>
                <c:pt idx="555">
                  <c:v>7.53198277742657</c:v>
                </c:pt>
                <c:pt idx="556">
                  <c:v>7.5323023347211</c:v>
                </c:pt>
                <c:pt idx="557">
                  <c:v>7.53261878731222</c:v>
                </c:pt>
                <c:pt idx="558">
                  <c:v>7.53293216536411</c:v>
                </c:pt>
                <c:pt idx="559">
                  <c:v>7.53324249874788</c:v>
                </c:pt>
                <c:pt idx="560">
                  <c:v>7.53354981704443</c:v>
                </c:pt>
                <c:pt idx="561">
                  <c:v>7.53385414954726</c:v>
                </c:pt>
                <c:pt idx="562">
                  <c:v>7.53415552526526</c:v>
                </c:pt>
                <c:pt idx="563">
                  <c:v>7.5344539729255</c:v>
                </c:pt>
                <c:pt idx="564">
                  <c:v>7.53474952097591</c:v>
                </c:pt>
                <c:pt idx="565">
                  <c:v>7.53504219758807</c:v>
                </c:pt>
                <c:pt idx="566">
                  <c:v>7.53533203065984</c:v>
                </c:pt>
                <c:pt idx="567">
                  <c:v>7.53561904781802</c:v>
                </c:pt>
                <c:pt idx="568">
                  <c:v>7.53590327642102</c:v>
                </c:pt>
                <c:pt idx="569">
                  <c:v>7.53618474356143</c:v>
                </c:pt>
                <c:pt idx="570">
                  <c:v>7.53646347606864</c:v>
                </c:pt>
                <c:pt idx="571">
                  <c:v>7.53673950051133</c:v>
                </c:pt>
                <c:pt idx="572">
                  <c:v>7.53701284320011</c:v>
                </c:pt>
                <c:pt idx="573">
                  <c:v>7.53728353018991</c:v>
                </c:pt>
                <c:pt idx="574">
                  <c:v>7.53755158728256</c:v>
                </c:pt>
                <c:pt idx="575">
                  <c:v>7.53781704002918</c:v>
                </c:pt>
                <c:pt idx="576">
                  <c:v>7.53807991373267</c:v>
                </c:pt>
                <c:pt idx="577">
                  <c:v>7.53834023345007</c:v>
                </c:pt>
                <c:pt idx="578">
                  <c:v>7.53859802399499</c:v>
                </c:pt>
                <c:pt idx="579">
                  <c:v>7.53885330993996</c:v>
                </c:pt>
                <c:pt idx="580">
                  <c:v>7.53910611561877</c:v>
                </c:pt>
                <c:pt idx="581">
                  <c:v>7.5393564651288</c:v>
                </c:pt>
                <c:pt idx="582">
                  <c:v>7.53960438233328</c:v>
                </c:pt>
                <c:pt idx="583">
                  <c:v>7.53984989086363</c:v>
                </c:pt>
                <c:pt idx="584">
                  <c:v>7.54009301412165</c:v>
                </c:pt>
                <c:pt idx="585">
                  <c:v>7.54033377528179</c:v>
                </c:pt>
                <c:pt idx="586">
                  <c:v>7.54057219729334</c:v>
                </c:pt>
                <c:pt idx="587">
                  <c:v>7.54080830288262</c:v>
                </c:pt>
                <c:pt idx="588">
                  <c:v>7.54104211455516</c:v>
                </c:pt>
                <c:pt idx="589">
                  <c:v>7.54127365459783</c:v>
                </c:pt>
                <c:pt idx="590">
                  <c:v>7.54150294508095</c:v>
                </c:pt>
                <c:pt idx="591">
                  <c:v>7.54173000786045</c:v>
                </c:pt>
                <c:pt idx="592">
                  <c:v>7.54195486457988</c:v>
                </c:pt>
                <c:pt idx="593">
                  <c:v>7.54217753667253</c:v>
                </c:pt>
                <c:pt idx="594">
                  <c:v>7.54239804536345</c:v>
                </c:pt>
                <c:pt idx="595">
                  <c:v>7.54261641167146</c:v>
                </c:pt>
                <c:pt idx="596">
                  <c:v>7.54283265641119</c:v>
                </c:pt>
                <c:pt idx="597">
                  <c:v>7.54304680019502</c:v>
                </c:pt>
                <c:pt idx="598">
                  <c:v>7.5432588634351</c:v>
                </c:pt>
              </c:numCache>
            </c:numRef>
          </c:xVal>
          <c:yVal>
            <c:numRef>
              <c:f>'FROM SPLIT TIMES'!$P$4:$P$602</c:f>
              <c:numCache>
                <c:formatCode>0%</c:formatCode>
                <c:ptCount val="599"/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  <c:pt idx="521">
                  <c:v>0</c:v>
                </c:pt>
                <c:pt idx="522">
                  <c:v>0</c:v>
                </c:pt>
                <c:pt idx="523">
                  <c:v>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0</c:v>
                </c:pt>
                <c:pt idx="537">
                  <c:v>0</c:v>
                </c:pt>
                <c:pt idx="538">
                  <c:v>0</c:v>
                </c:pt>
                <c:pt idx="539">
                  <c:v>0</c:v>
                </c:pt>
                <c:pt idx="540">
                  <c:v>0</c:v>
                </c:pt>
                <c:pt idx="541">
                  <c:v>0</c:v>
                </c:pt>
                <c:pt idx="542">
                  <c:v>0</c:v>
                </c:pt>
                <c:pt idx="543">
                  <c:v>0</c:v>
                </c:pt>
                <c:pt idx="544">
                  <c:v>0</c:v>
                </c:pt>
                <c:pt idx="545">
                  <c:v>0</c:v>
                </c:pt>
                <c:pt idx="546">
                  <c:v>0</c:v>
                </c:pt>
                <c:pt idx="547">
                  <c:v>0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7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0</c:v>
                </c:pt>
                <c:pt idx="561">
                  <c:v>0</c:v>
                </c:pt>
                <c:pt idx="562">
                  <c:v>0</c:v>
                </c:pt>
                <c:pt idx="563">
                  <c:v>0</c:v>
                </c:pt>
                <c:pt idx="564">
                  <c:v>0</c:v>
                </c:pt>
                <c:pt idx="565">
                  <c:v>0</c:v>
                </c:pt>
                <c:pt idx="566">
                  <c:v>0</c:v>
                </c:pt>
                <c:pt idx="567">
                  <c:v>0</c:v>
                </c:pt>
                <c:pt idx="568">
                  <c:v>0</c:v>
                </c:pt>
                <c:pt idx="569">
                  <c:v>0</c:v>
                </c:pt>
                <c:pt idx="570">
                  <c:v>0</c:v>
                </c:pt>
                <c:pt idx="571">
                  <c:v>0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0</c:v>
                </c:pt>
                <c:pt idx="586">
                  <c:v>0</c:v>
                </c:pt>
                <c:pt idx="587">
                  <c:v>0</c:v>
                </c:pt>
                <c:pt idx="588">
                  <c:v>0</c:v>
                </c:pt>
                <c:pt idx="589">
                  <c:v>0</c:v>
                </c:pt>
                <c:pt idx="590">
                  <c:v>0</c:v>
                </c:pt>
                <c:pt idx="591">
                  <c:v>0</c:v>
                </c:pt>
                <c:pt idx="592">
                  <c:v>0</c:v>
                </c:pt>
                <c:pt idx="593">
                  <c:v>0</c:v>
                </c:pt>
                <c:pt idx="594">
                  <c:v>0</c:v>
                </c:pt>
                <c:pt idx="595">
                  <c:v>0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30355092"/>
        <c:axId val="1465389420"/>
      </c:scatterChart>
      <c:valAx>
        <c:axId val="1830355092"/>
        <c:scaling>
          <c:orientation val="minMax"/>
        </c:scaling>
        <c:delete val="0"/>
        <c:axPos val="b"/>
        <c:majorGridlines>
          <c:spPr>
            <a:ln w="6350" cap="flat" cmpd="sng" algn="ctr">
              <a:solidFill>
                <a:srgbClr val="B7B7B7"/>
              </a:solidFill>
              <a:prstDash val="solid"/>
              <a:round/>
            </a:ln>
          </c:spPr>
        </c:majorGridlines>
        <c:title>
          <c:tx>
            <c:rich>
              <a:bodyPr rot="0" spcFirstLastPara="0" vertOverflow="ellipsis" vert="horz" wrap="square" anchor="ctr" anchorCtr="1"/>
              <a:lstStyle/>
              <a:p>
                <a:pPr lvl="0">
                  <a:defRPr lang="zh-CN" sz="10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sz="1000" b="0" i="0">
                    <a:solidFill>
                      <a:srgbClr val="000000"/>
                    </a:solidFill>
                    <a:latin typeface="+mn-lt"/>
                  </a:rPr>
                  <a:t>Velocity (m/s)</a:t>
                </a:r>
                <a:endParaRPr sz="1000" b="0" i="0">
                  <a:solidFill>
                    <a:srgbClr val="000000"/>
                  </a:solidFill>
                  <a:latin typeface="+mn-lt"/>
                </a:endParaRPr>
              </a:p>
            </c:rich>
          </c:tx>
          <c:layout>
            <c:manualLayout>
              <c:xMode val="edge"/>
              <c:yMode val="edge"/>
              <c:x val="0.821750484002499"/>
              <c:y val="0.960128148902483"/>
            </c:manualLayout>
          </c:layout>
          <c:overlay val="0"/>
        </c:title>
        <c:numFmt formatCode="General" sourceLinked="0"/>
        <c:majorTickMark val="none"/>
        <c:minorTickMark val="none"/>
        <c:tickLblPos val="nextTo"/>
        <c:spPr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</c:spPr>
        <c:txPr>
          <a:bodyPr rot="-60000000" spcFirstLastPara="0" vertOverflow="ellipsis" vert="horz" wrap="square" anchor="ctr" anchorCtr="1"/>
          <a:lstStyle/>
          <a:p>
            <a:pPr>
              <a:defRPr lang="zh-CN" sz="12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  <c:crossAx val="1465389420"/>
        <c:crosses val="autoZero"/>
        <c:crossBetween val="midCat"/>
      </c:valAx>
      <c:valAx>
        <c:axId val="1465389420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rgbClr val="B7B7B7"/>
              </a:solidFill>
              <a:prstDash val="solid"/>
              <a:round/>
            </a:ln>
          </c:spPr>
        </c:majorGridlines>
        <c:title>
          <c:tx>
            <c:rich>
              <a:bodyPr rot="-5400000" spcFirstLastPara="0" vertOverflow="ellipsis" vert="horz" wrap="square" anchor="ctr" anchorCtr="1"/>
              <a:lstStyle/>
              <a:p>
                <a:pPr lvl="0">
                  <a:defRPr lang="zh-CN" sz="10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sz="1000" b="0" i="0">
                    <a:solidFill>
                      <a:srgbClr val="000000"/>
                    </a:solidFill>
                    <a:latin typeface="+mn-lt"/>
                  </a:rPr>
                  <a:t>Mechanical effectiveness (Ratio of Force)</a:t>
                </a:r>
                <a:endParaRPr sz="1000" b="0" i="0">
                  <a:solidFill>
                    <a:srgbClr val="000000"/>
                  </a:solidFill>
                  <a:latin typeface="+mn-lt"/>
                </a:endParaRPr>
              </a:p>
            </c:rich>
          </c:tx>
          <c:layout>
            <c:manualLayout>
              <c:xMode val="edge"/>
              <c:yMode val="edge"/>
              <c:x val="0.00579285264210775"/>
              <c:y val="0.0386581696577162"/>
            </c:manualLayout>
          </c:layout>
          <c:overlay val="0"/>
        </c:title>
        <c:numFmt formatCode="0%" sourceLinked="0"/>
        <c:majorTickMark val="none"/>
        <c:minorTickMark val="none"/>
        <c:tickLblPos val="nextTo"/>
        <c:spPr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</c:spPr>
        <c:txPr>
          <a:bodyPr rot="-60000000" spcFirstLastPara="0" vertOverflow="ellipsis" vert="horz" wrap="square" anchor="ctr" anchorCtr="1"/>
          <a:lstStyle/>
          <a:p>
            <a:pPr>
              <a:defRPr lang="zh-CN" sz="12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  <c:crossAx val="1830355092"/>
        <c:crosses val="autoZero"/>
        <c:crossBetween val="midCat"/>
      </c:valAx>
    </c:plotArea>
    <c:plotVisOnly val="1"/>
    <c:dispBlanksAs val="gap"/>
    <c:showDLblsOverMax val="0"/>
    <c:extLst>
      <c:ext uri="{0b15fc19-7d7d-44ad-8c2d-2c3a37ce22c3}">
        <chartProps xmlns="https://web.wps.cn/et/2018/main" chartId="{7eb754ba-084e-42ef-b499-d8078780673c}"/>
      </c:ext>
    </c:extLst>
  </c:chart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0.0995048437741976"/>
          <c:y val="0.0601851851851852"/>
          <c:w val="0.87273149865535"/>
          <c:h val="0.822469378827647"/>
        </c:manualLayout>
      </c:layout>
      <c:scatterChart>
        <c:scatterStyle val="marker"/>
        <c:varyColors val="0"/>
        <c:ser>
          <c:idx val="0"/>
          <c:order val="0"/>
          <c:tx>
            <c:strRef>
              <c:f>"Acceleration"</c:f>
              <c:strCache>
                <c:ptCount val="1"/>
                <c:pt idx="0">
                  <c:v>Acceleration</c:v>
                </c:pt>
              </c:strCache>
            </c:strRef>
          </c:tx>
          <c:spPr>
            <a:ln w="19050" cap="rnd" cmpd="sng" algn="ctr">
              <a:noFill/>
              <a:prstDash val="solid"/>
              <a:round/>
            </a:ln>
          </c:spPr>
          <c:marker>
            <c:symbol val="circle"/>
            <c:size val="7"/>
            <c:spPr>
              <a:solidFill>
                <a:schemeClr val="accent1"/>
              </a:solidFill>
              <a:ln w="6350" cap="flat" cmpd="sng" algn="ctr">
                <a:solidFill>
                  <a:schemeClr val="accent1"/>
                </a:solidFill>
                <a:prstDash val="solid"/>
                <a:round/>
              </a:ln>
            </c:spPr>
          </c:marker>
          <c:dLbls>
            <c:delete val="1"/>
          </c:dLbls>
          <c:xVal>
            <c:numRef>
              <c:f>'From speed-time curves'!$A$2:$A$275</c:f>
              <c:numCache>
                <c:formatCode>General</c:formatCode>
                <c:ptCount val="274"/>
                <c:pt idx="0">
                  <c:v>0</c:v>
                </c:pt>
                <c:pt idx="1">
                  <c:v>0.02</c:v>
                </c:pt>
                <c:pt idx="2">
                  <c:v>0.04</c:v>
                </c:pt>
                <c:pt idx="3">
                  <c:v>0.06</c:v>
                </c:pt>
                <c:pt idx="4">
                  <c:v>0.09</c:v>
                </c:pt>
                <c:pt idx="5">
                  <c:v>0.11</c:v>
                </c:pt>
                <c:pt idx="6">
                  <c:v>0.13</c:v>
                </c:pt>
                <c:pt idx="7">
                  <c:v>0.15</c:v>
                </c:pt>
                <c:pt idx="8">
                  <c:v>0.17</c:v>
                </c:pt>
                <c:pt idx="9">
                  <c:v>0.19</c:v>
                </c:pt>
                <c:pt idx="10">
                  <c:v>0.21</c:v>
                </c:pt>
                <c:pt idx="11">
                  <c:v>0.23</c:v>
                </c:pt>
                <c:pt idx="12">
                  <c:v>0.26</c:v>
                </c:pt>
                <c:pt idx="13">
                  <c:v>0.28</c:v>
                </c:pt>
                <c:pt idx="14">
                  <c:v>0.3</c:v>
                </c:pt>
                <c:pt idx="15">
                  <c:v>0.32</c:v>
                </c:pt>
                <c:pt idx="16">
                  <c:v>0.34</c:v>
                </c:pt>
                <c:pt idx="17">
                  <c:v>0.36</c:v>
                </c:pt>
                <c:pt idx="18">
                  <c:v>0.38</c:v>
                </c:pt>
                <c:pt idx="19">
                  <c:v>0.41</c:v>
                </c:pt>
                <c:pt idx="20">
                  <c:v>0.43</c:v>
                </c:pt>
                <c:pt idx="21">
                  <c:v>0.45</c:v>
                </c:pt>
                <c:pt idx="22">
                  <c:v>0.47</c:v>
                </c:pt>
                <c:pt idx="23">
                  <c:v>0.49</c:v>
                </c:pt>
                <c:pt idx="24">
                  <c:v>0.51</c:v>
                </c:pt>
                <c:pt idx="25">
                  <c:v>0.53</c:v>
                </c:pt>
                <c:pt idx="26">
                  <c:v>0.55</c:v>
                </c:pt>
                <c:pt idx="27">
                  <c:v>0.58</c:v>
                </c:pt>
                <c:pt idx="28">
                  <c:v>0.6</c:v>
                </c:pt>
                <c:pt idx="29">
                  <c:v>0.62</c:v>
                </c:pt>
                <c:pt idx="30">
                  <c:v>0.64</c:v>
                </c:pt>
                <c:pt idx="31">
                  <c:v>0.66</c:v>
                </c:pt>
                <c:pt idx="32">
                  <c:v>0.68</c:v>
                </c:pt>
                <c:pt idx="33">
                  <c:v>0.7</c:v>
                </c:pt>
                <c:pt idx="34">
                  <c:v>0.73</c:v>
                </c:pt>
                <c:pt idx="35">
                  <c:v>0.75</c:v>
                </c:pt>
                <c:pt idx="36">
                  <c:v>0.77</c:v>
                </c:pt>
                <c:pt idx="37">
                  <c:v>0.79</c:v>
                </c:pt>
                <c:pt idx="38">
                  <c:v>0.81</c:v>
                </c:pt>
                <c:pt idx="39">
                  <c:v>0.83</c:v>
                </c:pt>
                <c:pt idx="40">
                  <c:v>0.85</c:v>
                </c:pt>
                <c:pt idx="41">
                  <c:v>0.87</c:v>
                </c:pt>
                <c:pt idx="42">
                  <c:v>0.9</c:v>
                </c:pt>
                <c:pt idx="43">
                  <c:v>0.92</c:v>
                </c:pt>
                <c:pt idx="44">
                  <c:v>0.94</c:v>
                </c:pt>
                <c:pt idx="45">
                  <c:v>0.96</c:v>
                </c:pt>
                <c:pt idx="46">
                  <c:v>0.98</c:v>
                </c:pt>
                <c:pt idx="47">
                  <c:v>1</c:v>
                </c:pt>
                <c:pt idx="48">
                  <c:v>1.02</c:v>
                </c:pt>
                <c:pt idx="49">
                  <c:v>1.05</c:v>
                </c:pt>
                <c:pt idx="50">
                  <c:v>1.07</c:v>
                </c:pt>
                <c:pt idx="51">
                  <c:v>1.09</c:v>
                </c:pt>
                <c:pt idx="52">
                  <c:v>1.11</c:v>
                </c:pt>
                <c:pt idx="53">
                  <c:v>1.13</c:v>
                </c:pt>
                <c:pt idx="54">
                  <c:v>1.15</c:v>
                </c:pt>
                <c:pt idx="55">
                  <c:v>1.17</c:v>
                </c:pt>
                <c:pt idx="56">
                  <c:v>1.19</c:v>
                </c:pt>
                <c:pt idx="57">
                  <c:v>1.22</c:v>
                </c:pt>
                <c:pt idx="58">
                  <c:v>1.24</c:v>
                </c:pt>
                <c:pt idx="59">
                  <c:v>1.26</c:v>
                </c:pt>
                <c:pt idx="60">
                  <c:v>1.28</c:v>
                </c:pt>
                <c:pt idx="61">
                  <c:v>1.3</c:v>
                </c:pt>
                <c:pt idx="62">
                  <c:v>1.32</c:v>
                </c:pt>
                <c:pt idx="63">
                  <c:v>1.34</c:v>
                </c:pt>
                <c:pt idx="64">
                  <c:v>1.37</c:v>
                </c:pt>
                <c:pt idx="65">
                  <c:v>1.39</c:v>
                </c:pt>
                <c:pt idx="66">
                  <c:v>1.41</c:v>
                </c:pt>
                <c:pt idx="67">
                  <c:v>1.43</c:v>
                </c:pt>
                <c:pt idx="68">
                  <c:v>1.45</c:v>
                </c:pt>
                <c:pt idx="69">
                  <c:v>1.47</c:v>
                </c:pt>
                <c:pt idx="70">
                  <c:v>1.49</c:v>
                </c:pt>
                <c:pt idx="71">
                  <c:v>1.51</c:v>
                </c:pt>
                <c:pt idx="72">
                  <c:v>1.54</c:v>
                </c:pt>
                <c:pt idx="73">
                  <c:v>1.56</c:v>
                </c:pt>
                <c:pt idx="74">
                  <c:v>1.58</c:v>
                </c:pt>
                <c:pt idx="75">
                  <c:v>1.6</c:v>
                </c:pt>
                <c:pt idx="76">
                  <c:v>1.62</c:v>
                </c:pt>
                <c:pt idx="77">
                  <c:v>1.64</c:v>
                </c:pt>
                <c:pt idx="78">
                  <c:v>1.66</c:v>
                </c:pt>
                <c:pt idx="79">
                  <c:v>1.69</c:v>
                </c:pt>
                <c:pt idx="80">
                  <c:v>1.71</c:v>
                </c:pt>
                <c:pt idx="81">
                  <c:v>1.73</c:v>
                </c:pt>
                <c:pt idx="82">
                  <c:v>1.75</c:v>
                </c:pt>
                <c:pt idx="83">
                  <c:v>1.77</c:v>
                </c:pt>
                <c:pt idx="84">
                  <c:v>1.79</c:v>
                </c:pt>
                <c:pt idx="85">
                  <c:v>1.81</c:v>
                </c:pt>
                <c:pt idx="86">
                  <c:v>1.83</c:v>
                </c:pt>
                <c:pt idx="87">
                  <c:v>1.86</c:v>
                </c:pt>
                <c:pt idx="88">
                  <c:v>1.88</c:v>
                </c:pt>
                <c:pt idx="89">
                  <c:v>1.9</c:v>
                </c:pt>
                <c:pt idx="90">
                  <c:v>1.92</c:v>
                </c:pt>
                <c:pt idx="91">
                  <c:v>1.94</c:v>
                </c:pt>
                <c:pt idx="92">
                  <c:v>1.96</c:v>
                </c:pt>
                <c:pt idx="93">
                  <c:v>1.98</c:v>
                </c:pt>
                <c:pt idx="94">
                  <c:v>2.01</c:v>
                </c:pt>
                <c:pt idx="95">
                  <c:v>2.03</c:v>
                </c:pt>
                <c:pt idx="96">
                  <c:v>2.05</c:v>
                </c:pt>
                <c:pt idx="97">
                  <c:v>2.07</c:v>
                </c:pt>
                <c:pt idx="98">
                  <c:v>2.09</c:v>
                </c:pt>
                <c:pt idx="99">
                  <c:v>2.11</c:v>
                </c:pt>
                <c:pt idx="100">
                  <c:v>2.13</c:v>
                </c:pt>
                <c:pt idx="101">
                  <c:v>2.15</c:v>
                </c:pt>
                <c:pt idx="102">
                  <c:v>2.18</c:v>
                </c:pt>
                <c:pt idx="103">
                  <c:v>2.2</c:v>
                </c:pt>
                <c:pt idx="104">
                  <c:v>2.22</c:v>
                </c:pt>
                <c:pt idx="105">
                  <c:v>2.24</c:v>
                </c:pt>
                <c:pt idx="106">
                  <c:v>2.26</c:v>
                </c:pt>
                <c:pt idx="107">
                  <c:v>2.28</c:v>
                </c:pt>
                <c:pt idx="108">
                  <c:v>2.3</c:v>
                </c:pt>
                <c:pt idx="109">
                  <c:v>2.33</c:v>
                </c:pt>
                <c:pt idx="110">
                  <c:v>2.35</c:v>
                </c:pt>
                <c:pt idx="111">
                  <c:v>2.37</c:v>
                </c:pt>
                <c:pt idx="112">
                  <c:v>2.39</c:v>
                </c:pt>
                <c:pt idx="113">
                  <c:v>2.41</c:v>
                </c:pt>
                <c:pt idx="114">
                  <c:v>2.43</c:v>
                </c:pt>
                <c:pt idx="115">
                  <c:v>2.45</c:v>
                </c:pt>
                <c:pt idx="116">
                  <c:v>2.47</c:v>
                </c:pt>
                <c:pt idx="117">
                  <c:v>2.5</c:v>
                </c:pt>
                <c:pt idx="118">
                  <c:v>2.52</c:v>
                </c:pt>
                <c:pt idx="119">
                  <c:v>2.54</c:v>
                </c:pt>
                <c:pt idx="120">
                  <c:v>2.56</c:v>
                </c:pt>
                <c:pt idx="121">
                  <c:v>2.58</c:v>
                </c:pt>
                <c:pt idx="122">
                  <c:v>2.6</c:v>
                </c:pt>
                <c:pt idx="123">
                  <c:v>2.62</c:v>
                </c:pt>
                <c:pt idx="124">
                  <c:v>2.65</c:v>
                </c:pt>
                <c:pt idx="125">
                  <c:v>2.67</c:v>
                </c:pt>
                <c:pt idx="126">
                  <c:v>2.69</c:v>
                </c:pt>
                <c:pt idx="127">
                  <c:v>2.71</c:v>
                </c:pt>
                <c:pt idx="128">
                  <c:v>2.73</c:v>
                </c:pt>
                <c:pt idx="129">
                  <c:v>2.75</c:v>
                </c:pt>
                <c:pt idx="130">
                  <c:v>2.77</c:v>
                </c:pt>
                <c:pt idx="131">
                  <c:v>2.79</c:v>
                </c:pt>
                <c:pt idx="132">
                  <c:v>2.82</c:v>
                </c:pt>
                <c:pt idx="133">
                  <c:v>2.84</c:v>
                </c:pt>
                <c:pt idx="134">
                  <c:v>2.86</c:v>
                </c:pt>
                <c:pt idx="135">
                  <c:v>2.88</c:v>
                </c:pt>
                <c:pt idx="136">
                  <c:v>2.9</c:v>
                </c:pt>
                <c:pt idx="137">
                  <c:v>2.92</c:v>
                </c:pt>
                <c:pt idx="138">
                  <c:v>2.94</c:v>
                </c:pt>
                <c:pt idx="139">
                  <c:v>2.97</c:v>
                </c:pt>
                <c:pt idx="140">
                  <c:v>2.99</c:v>
                </c:pt>
                <c:pt idx="141">
                  <c:v>3.01</c:v>
                </c:pt>
                <c:pt idx="142">
                  <c:v>3.03</c:v>
                </c:pt>
                <c:pt idx="143">
                  <c:v>3.05</c:v>
                </c:pt>
                <c:pt idx="144">
                  <c:v>3.07</c:v>
                </c:pt>
                <c:pt idx="145">
                  <c:v>3.09</c:v>
                </c:pt>
                <c:pt idx="146">
                  <c:v>3.11</c:v>
                </c:pt>
                <c:pt idx="147">
                  <c:v>3.14</c:v>
                </c:pt>
                <c:pt idx="148">
                  <c:v>3.16</c:v>
                </c:pt>
                <c:pt idx="149">
                  <c:v>3.18</c:v>
                </c:pt>
                <c:pt idx="150">
                  <c:v>3.2</c:v>
                </c:pt>
                <c:pt idx="151">
                  <c:v>3.22</c:v>
                </c:pt>
                <c:pt idx="152">
                  <c:v>3.24</c:v>
                </c:pt>
                <c:pt idx="153">
                  <c:v>3.26</c:v>
                </c:pt>
                <c:pt idx="154">
                  <c:v>3.29</c:v>
                </c:pt>
                <c:pt idx="155">
                  <c:v>3.31</c:v>
                </c:pt>
                <c:pt idx="156">
                  <c:v>3.33</c:v>
                </c:pt>
                <c:pt idx="157">
                  <c:v>3.35</c:v>
                </c:pt>
                <c:pt idx="158">
                  <c:v>3.37</c:v>
                </c:pt>
                <c:pt idx="159">
                  <c:v>3.39</c:v>
                </c:pt>
                <c:pt idx="160">
                  <c:v>3.41</c:v>
                </c:pt>
                <c:pt idx="161">
                  <c:v>3.43</c:v>
                </c:pt>
                <c:pt idx="162">
                  <c:v>3.46</c:v>
                </c:pt>
                <c:pt idx="163">
                  <c:v>3.48</c:v>
                </c:pt>
                <c:pt idx="164">
                  <c:v>3.5</c:v>
                </c:pt>
                <c:pt idx="165">
                  <c:v>3.52</c:v>
                </c:pt>
                <c:pt idx="166">
                  <c:v>3.54</c:v>
                </c:pt>
                <c:pt idx="167">
                  <c:v>3.56</c:v>
                </c:pt>
                <c:pt idx="168">
                  <c:v>3.58</c:v>
                </c:pt>
                <c:pt idx="169">
                  <c:v>3.61</c:v>
                </c:pt>
                <c:pt idx="170">
                  <c:v>3.63</c:v>
                </c:pt>
                <c:pt idx="171">
                  <c:v>3.65</c:v>
                </c:pt>
                <c:pt idx="172">
                  <c:v>3.67</c:v>
                </c:pt>
                <c:pt idx="173">
                  <c:v>3.69</c:v>
                </c:pt>
                <c:pt idx="174">
                  <c:v>3.71</c:v>
                </c:pt>
                <c:pt idx="175">
                  <c:v>3.73</c:v>
                </c:pt>
                <c:pt idx="176">
                  <c:v>3.75</c:v>
                </c:pt>
                <c:pt idx="177">
                  <c:v>3.78</c:v>
                </c:pt>
                <c:pt idx="178">
                  <c:v>3.8</c:v>
                </c:pt>
                <c:pt idx="179">
                  <c:v>3.82</c:v>
                </c:pt>
                <c:pt idx="180">
                  <c:v>3.84</c:v>
                </c:pt>
                <c:pt idx="181">
                  <c:v>3.86</c:v>
                </c:pt>
                <c:pt idx="182">
                  <c:v>3.88</c:v>
                </c:pt>
                <c:pt idx="183">
                  <c:v>3.9</c:v>
                </c:pt>
                <c:pt idx="184">
                  <c:v>3.93</c:v>
                </c:pt>
                <c:pt idx="185">
                  <c:v>3.95</c:v>
                </c:pt>
                <c:pt idx="186">
                  <c:v>3.97</c:v>
                </c:pt>
                <c:pt idx="187">
                  <c:v>3.99</c:v>
                </c:pt>
                <c:pt idx="188">
                  <c:v>4.01</c:v>
                </c:pt>
                <c:pt idx="189">
                  <c:v>4.03</c:v>
                </c:pt>
                <c:pt idx="190">
                  <c:v>4.05</c:v>
                </c:pt>
                <c:pt idx="191">
                  <c:v>4.07</c:v>
                </c:pt>
                <c:pt idx="192">
                  <c:v>4.1</c:v>
                </c:pt>
                <c:pt idx="193">
                  <c:v>4.12</c:v>
                </c:pt>
                <c:pt idx="194">
                  <c:v>4.14</c:v>
                </c:pt>
                <c:pt idx="195">
                  <c:v>4.16</c:v>
                </c:pt>
                <c:pt idx="196">
                  <c:v>4.18</c:v>
                </c:pt>
                <c:pt idx="197">
                  <c:v>4.2</c:v>
                </c:pt>
                <c:pt idx="198">
                  <c:v>4.22</c:v>
                </c:pt>
                <c:pt idx="199">
                  <c:v>4.25</c:v>
                </c:pt>
                <c:pt idx="200">
                  <c:v>4.27</c:v>
                </c:pt>
                <c:pt idx="201">
                  <c:v>4.29</c:v>
                </c:pt>
                <c:pt idx="202">
                  <c:v>4.31</c:v>
                </c:pt>
                <c:pt idx="203">
                  <c:v>4.33</c:v>
                </c:pt>
                <c:pt idx="204">
                  <c:v>4.35</c:v>
                </c:pt>
                <c:pt idx="205">
                  <c:v>4.37</c:v>
                </c:pt>
                <c:pt idx="206">
                  <c:v>4.39</c:v>
                </c:pt>
                <c:pt idx="207">
                  <c:v>4.42</c:v>
                </c:pt>
                <c:pt idx="208">
                  <c:v>4.44</c:v>
                </c:pt>
                <c:pt idx="209">
                  <c:v>4.46</c:v>
                </c:pt>
                <c:pt idx="210">
                  <c:v>4.48</c:v>
                </c:pt>
                <c:pt idx="211">
                  <c:v>4.5</c:v>
                </c:pt>
                <c:pt idx="212">
                  <c:v>4.52</c:v>
                </c:pt>
                <c:pt idx="213">
                  <c:v>4.54</c:v>
                </c:pt>
                <c:pt idx="214">
                  <c:v>4.57</c:v>
                </c:pt>
                <c:pt idx="215">
                  <c:v>4.59</c:v>
                </c:pt>
                <c:pt idx="216">
                  <c:v>4.61</c:v>
                </c:pt>
                <c:pt idx="217">
                  <c:v>4.63</c:v>
                </c:pt>
                <c:pt idx="218">
                  <c:v>4.65</c:v>
                </c:pt>
                <c:pt idx="219">
                  <c:v>4.67</c:v>
                </c:pt>
                <c:pt idx="220">
                  <c:v>4.69</c:v>
                </c:pt>
                <c:pt idx="221">
                  <c:v>4.71</c:v>
                </c:pt>
                <c:pt idx="222">
                  <c:v>4.74</c:v>
                </c:pt>
                <c:pt idx="223">
                  <c:v>4.76</c:v>
                </c:pt>
                <c:pt idx="224">
                  <c:v>4.78</c:v>
                </c:pt>
                <c:pt idx="225">
                  <c:v>4.8</c:v>
                </c:pt>
                <c:pt idx="226">
                  <c:v>4.82</c:v>
                </c:pt>
                <c:pt idx="227">
                  <c:v>4.84</c:v>
                </c:pt>
                <c:pt idx="228">
                  <c:v>4.86</c:v>
                </c:pt>
                <c:pt idx="229">
                  <c:v>4.89</c:v>
                </c:pt>
                <c:pt idx="230">
                  <c:v>4.91</c:v>
                </c:pt>
                <c:pt idx="231">
                  <c:v>4.93</c:v>
                </c:pt>
              </c:numCache>
            </c:numRef>
          </c:xVal>
          <c:yVal>
            <c:numRef>
              <c:f>'From speed-time curves'!$G$2:$G$275</c:f>
              <c:numCache>
                <c:formatCode>0.00</c:formatCode>
                <c:ptCount val="274"/>
                <c:pt idx="0">
                  <c:v>7.00371431910675</c:v>
                </c:pt>
                <c:pt idx="1">
                  <c:v>6.89771543402234</c:v>
                </c:pt>
                <c:pt idx="2">
                  <c:v>6.79332080678273</c:v>
                </c:pt>
                <c:pt idx="3">
                  <c:v>6.6905061574794</c:v>
                </c:pt>
                <c:pt idx="4">
                  <c:v>6.53919443280126</c:v>
                </c:pt>
                <c:pt idx="5">
                  <c:v>6.44022590158403</c:v>
                </c:pt>
                <c:pt idx="6">
                  <c:v>6.34275522614581</c:v>
                </c:pt>
                <c:pt idx="7">
                  <c:v>6.24675973693795</c:v>
                </c:pt>
                <c:pt idx="8">
                  <c:v>6.15221710750785</c:v>
                </c:pt>
                <c:pt idx="9">
                  <c:v>6.05910534930635</c:v>
                </c:pt>
                <c:pt idx="10">
                  <c:v>5.96740280657366</c:v>
                </c:pt>
                <c:pt idx="11">
                  <c:v>5.8770881513027</c:v>
                </c:pt>
                <c:pt idx="12">
                  <c:v>5.74417259553942</c:v>
                </c:pt>
                <c:pt idx="13">
                  <c:v>5.65723645521192</c:v>
                </c:pt>
                <c:pt idx="14">
                  <c:v>5.57161606443222</c:v>
                </c:pt>
                <c:pt idx="15">
                  <c:v>5.48729150976884</c:v>
                </c:pt>
                <c:pt idx="16">
                  <c:v>5.40424317917348</c:v>
                </c:pt>
                <c:pt idx="17">
                  <c:v>5.32245175741965</c:v>
                </c:pt>
                <c:pt idx="18">
                  <c:v>5.24189822161038</c:v>
                </c:pt>
                <c:pt idx="19">
                  <c:v>5.1233480488985</c:v>
                </c:pt>
                <c:pt idx="20">
                  <c:v>5.04580788144748</c:v>
                </c:pt>
                <c:pt idx="21">
                  <c:v>4.96944125862216</c:v>
                </c:pt>
                <c:pt idx="22">
                  <c:v>4.89423041921522</c:v>
                </c:pt>
                <c:pt idx="23">
                  <c:v>4.82015787082933</c:v>
                </c:pt>
                <c:pt idx="24">
                  <c:v>4.74720638580874</c:v>
                </c:pt>
                <c:pt idx="25">
                  <c:v>4.67535899723258</c:v>
                </c:pt>
                <c:pt idx="26">
                  <c:v>4.60459899496863</c:v>
                </c:pt>
                <c:pt idx="27">
                  <c:v>4.50046190892754</c:v>
                </c:pt>
                <c:pt idx="28">
                  <c:v>4.43234891588187</c:v>
                </c:pt>
                <c:pt idx="29">
                  <c:v>4.36526679031504</c:v>
                </c:pt>
                <c:pt idx="30">
                  <c:v>4.29919993039086</c:v>
                </c:pt>
                <c:pt idx="31">
                  <c:v>4.23413297040176</c:v>
                </c:pt>
                <c:pt idx="32">
                  <c:v>4.17005077719503</c:v>
                </c:pt>
                <c:pt idx="33">
                  <c:v>4.1069384466532</c:v>
                </c:pt>
                <c:pt idx="34">
                  <c:v>4.01405639484979</c:v>
                </c:pt>
                <c:pt idx="35">
                  <c:v>3.95330498736316</c:v>
                </c:pt>
                <c:pt idx="36">
                  <c:v>3.89347303220817</c:v>
                </c:pt>
                <c:pt idx="37">
                  <c:v>3.83454661377982</c:v>
                </c:pt>
                <c:pt idx="38">
                  <c:v>3.77651202708116</c:v>
                </c:pt>
                <c:pt idx="39">
                  <c:v>3.7193557745358</c:v>
                </c:pt>
                <c:pt idx="40">
                  <c:v>3.66306456284866</c:v>
                </c:pt>
                <c:pt idx="41">
                  <c:v>3.60762529991429</c:v>
                </c:pt>
                <c:pt idx="42">
                  <c:v>3.52603565732615</c:v>
                </c:pt>
                <c:pt idx="43">
                  <c:v>3.4726702812678</c:v>
                </c:pt>
                <c:pt idx="44">
                  <c:v>3.4201125724138</c:v>
                </c:pt>
                <c:pt idx="45">
                  <c:v>3.36835030698987</c:v>
                </c:pt>
                <c:pt idx="46">
                  <c:v>3.31737144622443</c:v>
                </c:pt>
                <c:pt idx="47">
                  <c:v>3.26716413354873</c:v>
                </c:pt>
                <c:pt idx="48">
                  <c:v>3.21771669183924</c:v>
                </c:pt>
                <c:pt idx="49">
                  <c:v>3.14494517788981</c:v>
                </c:pt>
                <c:pt idx="50">
                  <c:v>3.09734747939453</c:v>
                </c:pt>
                <c:pt idx="51">
                  <c:v>3.05047015622343</c:v>
                </c:pt>
                <c:pt idx="52">
                  <c:v>3.00430230573575</c:v>
                </c:pt>
                <c:pt idx="53">
                  <c:v>2.95883319029857</c:v>
                </c:pt>
                <c:pt idx="54">
                  <c:v>2.91405223478946</c:v>
                </c:pt>
                <c:pt idx="55">
                  <c:v>2.86994902413698</c:v>
                </c:pt>
                <c:pt idx="56">
                  <c:v>2.82651330089828</c:v>
                </c:pt>
                <c:pt idx="57">
                  <c:v>2.76258919824926</c:v>
                </c:pt>
                <c:pt idx="58">
                  <c:v>2.72077833024144</c:v>
                </c:pt>
                <c:pt idx="59">
                  <c:v>2.67960025580448</c:v>
                </c:pt>
                <c:pt idx="60">
                  <c:v>2.63904539781829</c:v>
                </c:pt>
                <c:pt idx="61">
                  <c:v>2.59910432410934</c:v>
                </c:pt>
                <c:pt idx="62">
                  <c:v>2.55976774525688</c:v>
                </c:pt>
                <c:pt idx="63">
                  <c:v>2.52102651243246</c:v>
                </c:pt>
                <c:pt idx="64">
                  <c:v>2.4640112641722</c:v>
                </c:pt>
                <c:pt idx="65">
                  <c:v>2.42671927381715</c:v>
                </c:pt>
                <c:pt idx="66">
                  <c:v>2.38999168532375</c:v>
                </c:pt>
                <c:pt idx="67">
                  <c:v>2.35381995665769</c:v>
                </c:pt>
                <c:pt idx="68">
                  <c:v>2.3181956750655</c:v>
                </c:pt>
                <c:pt idx="69">
                  <c:v>2.28311055511792</c:v>
                </c:pt>
                <c:pt idx="70">
                  <c:v>2.24855643678292</c:v>
                </c:pt>
                <c:pt idx="71">
                  <c:v>2.21452528352783</c:v>
                </c:pt>
                <c:pt idx="72">
                  <c:v>2.16444183212568</c:v>
                </c:pt>
                <c:pt idx="73">
                  <c:v>2.13168372541515</c:v>
                </c:pt>
                <c:pt idx="74">
                  <c:v>2.09942140174639</c:v>
                </c:pt>
                <c:pt idx="75">
                  <c:v>2.06764735760807</c:v>
                </c:pt>
                <c:pt idx="76">
                  <c:v>2.03635420305202</c:v>
                </c:pt>
                <c:pt idx="77">
                  <c:v>2.00553465997449</c:v>
                </c:pt>
                <c:pt idx="78">
                  <c:v>1.97518156042337</c:v>
                </c:pt>
                <c:pt idx="79">
                  <c:v>1.93051107938271</c:v>
                </c:pt>
                <c:pt idx="80">
                  <c:v>1.9012934367528</c:v>
                </c:pt>
                <c:pt idx="81">
                  <c:v>1.87251799341921</c:v>
                </c:pt>
                <c:pt idx="82">
                  <c:v>1.84417805684278</c:v>
                </c:pt>
                <c:pt idx="83">
                  <c:v>1.81626703577369</c:v>
                </c:pt>
                <c:pt idx="84">
                  <c:v>1.7887784387185</c:v>
                </c:pt>
                <c:pt idx="85">
                  <c:v>1.76170587243036</c:v>
                </c:pt>
                <c:pt idx="86">
                  <c:v>1.73504304042209</c:v>
                </c:pt>
                <c:pt idx="87">
                  <c:v>1.69580350477895</c:v>
                </c:pt>
                <c:pt idx="88">
                  <c:v>1.67013808316996</c:v>
                </c:pt>
                <c:pt idx="89">
                  <c:v>1.64486109917447</c:v>
                </c:pt>
                <c:pt idx="90">
                  <c:v>1.6199666739185</c:v>
                </c:pt>
                <c:pt idx="91">
                  <c:v>1.59544901750284</c:v>
                </c:pt>
                <c:pt idx="92">
                  <c:v>1.57130242765652</c:v>
                </c:pt>
                <c:pt idx="93">
                  <c:v>1.5475212884105</c:v>
                </c:pt>
                <c:pt idx="94">
                  <c:v>1.51252272333725</c:v>
                </c:pt>
                <c:pt idx="95">
                  <c:v>1.48963119535171</c:v>
                </c:pt>
                <c:pt idx="96">
                  <c:v>1.46708612302295</c:v>
                </c:pt>
                <c:pt idx="97">
                  <c:v>1.44488226285992</c:v>
                </c:pt>
                <c:pt idx="98">
                  <c:v>1.42301445073007</c:v>
                </c:pt>
                <c:pt idx="99">
                  <c:v>1.40147760065826</c:v>
                </c:pt>
                <c:pt idx="100">
                  <c:v>1.3802667036439</c:v>
                </c:pt>
                <c:pt idx="101">
                  <c:v>1.35937682649596</c:v>
                </c:pt>
                <c:pt idx="102">
                  <c:v>1.32863331512879</c:v>
                </c:pt>
                <c:pt idx="103">
                  <c:v>1.30852489213023</c:v>
                </c:pt>
                <c:pt idx="104">
                  <c:v>1.28872080342082</c:v>
                </c:pt>
                <c:pt idx="105">
                  <c:v>1.26921644300237</c:v>
                </c:pt>
                <c:pt idx="106">
                  <c:v>1.25000727458697</c:v>
                </c:pt>
                <c:pt idx="107">
                  <c:v>1.23108883054191</c:v>
                </c:pt>
                <c:pt idx="108">
                  <c:v>1.21245671085061</c:v>
                </c:pt>
                <c:pt idx="109">
                  <c:v>1.18503592807302</c:v>
                </c:pt>
                <c:pt idx="110">
                  <c:v>1.1671008037322</c:v>
                </c:pt>
                <c:pt idx="111">
                  <c:v>1.14943712152871</c:v>
                </c:pt>
                <c:pt idx="112">
                  <c:v>1.13204077327615</c:v>
                </c:pt>
                <c:pt idx="113">
                  <c:v>1.11490771296413</c:v>
                </c:pt>
                <c:pt idx="114">
                  <c:v>1.09803395581733</c:v>
                </c:pt>
                <c:pt idx="115">
                  <c:v>1.08141557736863</c:v>
                </c:pt>
                <c:pt idx="116">
                  <c:v>1.06504871254645</c:v>
                </c:pt>
                <c:pt idx="117">
                  <c:v>1.04096169225704</c:v>
                </c:pt>
                <c:pt idx="118">
                  <c:v>1.02520708352125</c:v>
                </c:pt>
                <c:pt idx="119">
                  <c:v>1.00969091554486</c:v>
                </c:pt>
                <c:pt idx="120">
                  <c:v>0.99440957960635</c:v>
                </c:pt>
                <c:pt idx="121">
                  <c:v>0.97935952160099</c:v>
                </c:pt>
                <c:pt idx="122">
                  <c:v>0.964537241214239</c:v>
                </c:pt>
                <c:pt idx="123">
                  <c:v>0.949939291107653</c:v>
                </c:pt>
                <c:pt idx="124">
                  <c:v>0.928455572373409</c:v>
                </c:pt>
                <c:pt idx="125">
                  <c:v>0.914403706315208</c:v>
                </c:pt>
                <c:pt idx="126">
                  <c:v>0.900564510572737</c:v>
                </c:pt>
                <c:pt idx="127">
                  <c:v>0.886934766451554</c:v>
                </c:pt>
                <c:pt idx="128">
                  <c:v>0.873511303971083</c:v>
                </c:pt>
                <c:pt idx="129">
                  <c:v>0.860291001127353</c:v>
                </c:pt>
                <c:pt idx="130">
                  <c:v>0.84727078316688</c:v>
                </c:pt>
                <c:pt idx="131">
                  <c:v>0.834447621871555</c:v>
                </c:pt>
                <c:pt idx="132">
                  <c:v>0.815575849565091</c:v>
                </c:pt>
                <c:pt idx="133">
                  <c:v>0.803232380540401</c:v>
                </c:pt>
                <c:pt idx="134">
                  <c:v>0.791075725810967</c:v>
                </c:pt>
                <c:pt idx="135">
                  <c:v>0.779103058004608</c:v>
                </c:pt>
                <c:pt idx="136">
                  <c:v>0.767311592540484</c:v>
                </c:pt>
                <c:pt idx="137">
                  <c:v>0.755698586981455</c:v>
                </c:pt>
                <c:pt idx="138">
                  <c:v>0.744261340396258</c:v>
                </c:pt>
                <c:pt idx="139">
                  <c:v>0.727429210752267</c:v>
                </c:pt>
                <c:pt idx="140">
                  <c:v>0.716419811767043</c:v>
                </c:pt>
                <c:pt idx="141">
                  <c:v>0.705577036371062</c:v>
                </c:pt>
                <c:pt idx="142">
                  <c:v>0.694898362771761</c:v>
                </c:pt>
                <c:pt idx="143">
                  <c:v>0.684381307343066</c:v>
                </c:pt>
                <c:pt idx="144">
                  <c:v>0.67402342404776</c:v>
                </c:pt>
                <c:pt idx="145">
                  <c:v>0.663822303868582</c:v>
                </c:pt>
                <c:pt idx="146">
                  <c:v>0.653775574247947</c:v>
                </c:pt>
                <c:pt idx="147">
                  <c:v>0.638989860377659</c:v>
                </c:pt>
                <c:pt idx="148">
                  <c:v>0.629318961523961</c:v>
                </c:pt>
                <c:pt idx="149">
                  <c:v>0.619794428505526</c:v>
                </c:pt>
                <c:pt idx="150">
                  <c:v>0.610414046124154</c:v>
                </c:pt>
                <c:pt idx="151">
                  <c:v>0.601175632707932</c:v>
                </c:pt>
                <c:pt idx="152">
                  <c:v>0.592077039603826</c:v>
                </c:pt>
                <c:pt idx="153">
                  <c:v>0.58311615067795</c:v>
                </c:pt>
                <c:pt idx="154">
                  <c:v>0.569928462277406</c:v>
                </c:pt>
                <c:pt idx="155">
                  <c:v>0.561302784697373</c:v>
                </c:pt>
                <c:pt idx="156">
                  <c:v>0.55280765387652</c:v>
                </c:pt>
                <c:pt idx="157">
                  <c:v>0.544441094033098</c:v>
                </c:pt>
                <c:pt idx="158">
                  <c:v>0.536201159288157</c:v>
                </c:pt>
                <c:pt idx="159">
                  <c:v>0.528085933212979</c:v>
                </c:pt>
                <c:pt idx="160">
                  <c:v>0.520093528383355</c:v>
                </c:pt>
                <c:pt idx="161">
                  <c:v>0.512222085940614</c:v>
                </c:pt>
                <c:pt idx="162">
                  <c:v>0.500637729627712</c:v>
                </c:pt>
                <c:pt idx="163">
                  <c:v>0.493060744223417</c:v>
                </c:pt>
                <c:pt idx="164">
                  <c:v>0.485598433971271</c:v>
                </c:pt>
                <c:pt idx="165">
                  <c:v>0.478249063301016</c:v>
                </c:pt>
                <c:pt idx="166">
                  <c:v>0.47101092290967</c:v>
                </c:pt>
                <c:pt idx="167">
                  <c:v>0.463882329363986</c:v>
                </c:pt>
                <c:pt idx="168">
                  <c:v>0.456861624708915</c:v>
                </c:pt>
                <c:pt idx="169">
                  <c:v>0.446529294277281</c:v>
                </c:pt>
                <c:pt idx="170">
                  <c:v>0.439771222032416</c:v>
                </c:pt>
                <c:pt idx="171">
                  <c:v>0.433115430961601</c:v>
                </c:pt>
                <c:pt idx="172">
                  <c:v>0.426560373073313</c:v>
                </c:pt>
                <c:pt idx="173">
                  <c:v>0.42010452380436</c:v>
                </c:pt>
                <c:pt idx="174">
                  <c:v>0.41374638166531</c:v>
                </c:pt>
                <c:pt idx="175">
                  <c:v>0.407484467891273</c:v>
                </c:pt>
                <c:pt idx="176">
                  <c:v>0.401317326097975</c:v>
                </c:pt>
                <c:pt idx="177">
                  <c:v>0.392241179192824</c:v>
                </c:pt>
                <c:pt idx="178">
                  <c:v>0.386304739500358</c:v>
                </c:pt>
                <c:pt idx="179">
                  <c:v>0.380458145846738</c:v>
                </c:pt>
                <c:pt idx="180">
                  <c:v>0.374700038442069</c:v>
                </c:pt>
                <c:pt idx="181">
                  <c:v>0.369029078076425</c:v>
                </c:pt>
                <c:pt idx="182">
                  <c:v>0.363443945808378</c:v>
                </c:pt>
                <c:pt idx="183">
                  <c:v>0.357943342658237</c:v>
                </c:pt>
                <c:pt idx="184">
                  <c:v>0.349848136818821</c:v>
                </c:pt>
                <c:pt idx="185">
                  <c:v>0.344553301712471</c:v>
                </c:pt>
                <c:pt idx="186">
                  <c:v>0.339338602173108</c:v>
                </c:pt>
                <c:pt idx="187">
                  <c:v>0.334202825375599</c:v>
                </c:pt>
                <c:pt idx="188">
                  <c:v>0.329144776850514</c:v>
                </c:pt>
                <c:pt idx="189">
                  <c:v>0.324163280206322</c:v>
                </c:pt>
                <c:pt idx="190">
                  <c:v>0.319257176855785</c:v>
                </c:pt>
                <c:pt idx="191">
                  <c:v>0.314425325746497</c:v>
                </c:pt>
                <c:pt idx="192">
                  <c:v>0.307314318417403</c:v>
                </c:pt>
                <c:pt idx="193">
                  <c:v>0.302663218495487</c:v>
                </c:pt>
                <c:pt idx="194">
                  <c:v>0.298082511422805</c:v>
                </c:pt>
                <c:pt idx="195">
                  <c:v>0.293571131827012</c:v>
                </c:pt>
                <c:pt idx="196">
                  <c:v>0.289128030459822</c:v>
                </c:pt>
                <c:pt idx="197">
                  <c:v>0.284752173952971</c:v>
                </c:pt>
                <c:pt idx="198">
                  <c:v>0.280442544577879</c:v>
                </c:pt>
                <c:pt idx="199">
                  <c:v>0.274100087954359</c:v>
                </c:pt>
                <c:pt idx="200">
                  <c:v>0.269951674355387</c:v>
                </c:pt>
                <c:pt idx="201">
                  <c:v>0.265866045615465</c:v>
                </c:pt>
                <c:pt idx="202">
                  <c:v>0.261842251506651</c:v>
                </c:pt>
                <c:pt idx="203">
                  <c:v>0.257879356182383</c:v>
                </c:pt>
                <c:pt idx="204">
                  <c:v>0.253976437959827</c:v>
                </c:pt>
                <c:pt idx="205">
                  <c:v>0.250132589105512</c:v>
                </c:pt>
                <c:pt idx="206">
                  <c:v>0.246346915624209</c:v>
                </c:pt>
                <c:pt idx="207">
                  <c:v>0.240775561858909</c:v>
                </c:pt>
                <c:pt idx="208">
                  <c:v>0.237131503870566</c:v>
                </c:pt>
                <c:pt idx="209">
                  <c:v>0.233542597486978</c:v>
                </c:pt>
                <c:pt idx="210">
                  <c:v>0.230008008006964</c:v>
                </c:pt>
                <c:pt idx="211">
                  <c:v>0.226526913362268</c:v>
                </c:pt>
                <c:pt idx="212">
                  <c:v>0.223098503926362</c:v>
                </c:pt>
                <c:pt idx="213">
                  <c:v>0.219721982326148</c:v>
                </c:pt>
                <c:pt idx="214">
                  <c:v>0.214752775017624</c:v>
                </c:pt>
                <c:pt idx="215">
                  <c:v>0.211502563246629</c:v>
                </c:pt>
                <c:pt idx="216">
                  <c:v>0.208301542348978</c:v>
                </c:pt>
                <c:pt idx="217">
                  <c:v>0.205148967837177</c:v>
                </c:pt>
                <c:pt idx="218">
                  <c:v>0.2020441064913</c:v>
                </c:pt>
                <c:pt idx="219">
                  <c:v>0.198986236188463</c:v>
                </c:pt>
                <c:pt idx="220">
                  <c:v>0.195974645734869</c:v>
                </c:pt>
                <c:pt idx="221">
                  <c:v>0.193008634700404</c:v>
                </c:pt>
                <c:pt idx="222">
                  <c:v>0.188643573417015</c:v>
                </c:pt>
                <c:pt idx="223">
                  <c:v>0.185788515721987</c:v>
                </c:pt>
                <c:pt idx="224">
                  <c:v>0.182976668374888</c:v>
                </c:pt>
                <c:pt idx="225">
                  <c:v>0.180207377401485</c:v>
                </c:pt>
                <c:pt idx="226">
                  <c:v>0.177479998725226</c:v>
                </c:pt>
                <c:pt idx="227">
                  <c:v>0.174793898017444</c:v>
                </c:pt>
                <c:pt idx="228">
                  <c:v>0.172148450549825</c:v>
                </c:pt>
                <c:pt idx="229">
                  <c:v>0.168255160813556</c:v>
                </c:pt>
                <c:pt idx="230">
                  <c:v>0.165708674957147</c:v>
                </c:pt>
                <c:pt idx="231">
                  <c:v>0.163200729316595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"Modeled Speed"</c:f>
              <c:strCache>
                <c:ptCount val="1"/>
                <c:pt idx="0">
                  <c:v>Modeled Speed</c:v>
                </c:pt>
              </c:strCache>
            </c:strRef>
          </c:tx>
          <c:spPr>
            <a:ln w="19050" cap="rnd" cmpd="sng" algn="ctr">
              <a:noFill/>
              <a:prstDash val="solid"/>
              <a:round/>
            </a:ln>
          </c:spPr>
          <c:marker>
            <c:symbol val="circle"/>
            <c:size val="7"/>
            <c:spPr>
              <a:solidFill>
                <a:schemeClr val="accent2"/>
              </a:solidFill>
              <a:ln w="6350" cap="flat" cmpd="sng" algn="ctr">
                <a:solidFill>
                  <a:schemeClr val="accent2"/>
                </a:solidFill>
                <a:prstDash val="solid"/>
                <a:round/>
              </a:ln>
            </c:spPr>
          </c:marker>
          <c:dLbls>
            <c:delete val="1"/>
          </c:dLbls>
          <c:xVal>
            <c:numRef>
              <c:f>'From speed-time curves'!$A$2:$A$275</c:f>
              <c:numCache>
                <c:formatCode>General</c:formatCode>
                <c:ptCount val="274"/>
                <c:pt idx="0">
                  <c:v>0</c:v>
                </c:pt>
                <c:pt idx="1">
                  <c:v>0.02</c:v>
                </c:pt>
                <c:pt idx="2">
                  <c:v>0.04</c:v>
                </c:pt>
                <c:pt idx="3">
                  <c:v>0.06</c:v>
                </c:pt>
                <c:pt idx="4">
                  <c:v>0.09</c:v>
                </c:pt>
                <c:pt idx="5">
                  <c:v>0.11</c:v>
                </c:pt>
                <c:pt idx="6">
                  <c:v>0.13</c:v>
                </c:pt>
                <c:pt idx="7">
                  <c:v>0.15</c:v>
                </c:pt>
                <c:pt idx="8">
                  <c:v>0.17</c:v>
                </c:pt>
                <c:pt idx="9">
                  <c:v>0.19</c:v>
                </c:pt>
                <c:pt idx="10">
                  <c:v>0.21</c:v>
                </c:pt>
                <c:pt idx="11">
                  <c:v>0.23</c:v>
                </c:pt>
                <c:pt idx="12">
                  <c:v>0.26</c:v>
                </c:pt>
                <c:pt idx="13">
                  <c:v>0.28</c:v>
                </c:pt>
                <c:pt idx="14">
                  <c:v>0.3</c:v>
                </c:pt>
                <c:pt idx="15">
                  <c:v>0.32</c:v>
                </c:pt>
                <c:pt idx="16">
                  <c:v>0.34</c:v>
                </c:pt>
                <c:pt idx="17">
                  <c:v>0.36</c:v>
                </c:pt>
                <c:pt idx="18">
                  <c:v>0.38</c:v>
                </c:pt>
                <c:pt idx="19">
                  <c:v>0.41</c:v>
                </c:pt>
                <c:pt idx="20">
                  <c:v>0.43</c:v>
                </c:pt>
                <c:pt idx="21">
                  <c:v>0.45</c:v>
                </c:pt>
                <c:pt idx="22">
                  <c:v>0.47</c:v>
                </c:pt>
                <c:pt idx="23">
                  <c:v>0.49</c:v>
                </c:pt>
                <c:pt idx="24">
                  <c:v>0.51</c:v>
                </c:pt>
                <c:pt idx="25">
                  <c:v>0.53</c:v>
                </c:pt>
                <c:pt idx="26">
                  <c:v>0.55</c:v>
                </c:pt>
                <c:pt idx="27">
                  <c:v>0.58</c:v>
                </c:pt>
                <c:pt idx="28">
                  <c:v>0.6</c:v>
                </c:pt>
                <c:pt idx="29">
                  <c:v>0.62</c:v>
                </c:pt>
                <c:pt idx="30">
                  <c:v>0.64</c:v>
                </c:pt>
                <c:pt idx="31">
                  <c:v>0.66</c:v>
                </c:pt>
                <c:pt idx="32">
                  <c:v>0.68</c:v>
                </c:pt>
                <c:pt idx="33">
                  <c:v>0.7</c:v>
                </c:pt>
                <c:pt idx="34">
                  <c:v>0.73</c:v>
                </c:pt>
                <c:pt idx="35">
                  <c:v>0.75</c:v>
                </c:pt>
                <c:pt idx="36">
                  <c:v>0.77</c:v>
                </c:pt>
                <c:pt idx="37">
                  <c:v>0.79</c:v>
                </c:pt>
                <c:pt idx="38">
                  <c:v>0.81</c:v>
                </c:pt>
                <c:pt idx="39">
                  <c:v>0.83</c:v>
                </c:pt>
                <c:pt idx="40">
                  <c:v>0.85</c:v>
                </c:pt>
                <c:pt idx="41">
                  <c:v>0.87</c:v>
                </c:pt>
                <c:pt idx="42">
                  <c:v>0.9</c:v>
                </c:pt>
                <c:pt idx="43">
                  <c:v>0.92</c:v>
                </c:pt>
                <c:pt idx="44">
                  <c:v>0.94</c:v>
                </c:pt>
                <c:pt idx="45">
                  <c:v>0.96</c:v>
                </c:pt>
                <c:pt idx="46">
                  <c:v>0.98</c:v>
                </c:pt>
                <c:pt idx="47">
                  <c:v>1</c:v>
                </c:pt>
                <c:pt idx="48">
                  <c:v>1.02</c:v>
                </c:pt>
                <c:pt idx="49">
                  <c:v>1.05</c:v>
                </c:pt>
                <c:pt idx="50">
                  <c:v>1.07</c:v>
                </c:pt>
                <c:pt idx="51">
                  <c:v>1.09</c:v>
                </c:pt>
                <c:pt idx="52">
                  <c:v>1.11</c:v>
                </c:pt>
                <c:pt idx="53">
                  <c:v>1.13</c:v>
                </c:pt>
                <c:pt idx="54">
                  <c:v>1.15</c:v>
                </c:pt>
                <c:pt idx="55">
                  <c:v>1.17</c:v>
                </c:pt>
                <c:pt idx="56">
                  <c:v>1.19</c:v>
                </c:pt>
                <c:pt idx="57">
                  <c:v>1.22</c:v>
                </c:pt>
                <c:pt idx="58">
                  <c:v>1.24</c:v>
                </c:pt>
                <c:pt idx="59">
                  <c:v>1.26</c:v>
                </c:pt>
                <c:pt idx="60">
                  <c:v>1.28</c:v>
                </c:pt>
                <c:pt idx="61">
                  <c:v>1.3</c:v>
                </c:pt>
                <c:pt idx="62">
                  <c:v>1.32</c:v>
                </c:pt>
                <c:pt idx="63">
                  <c:v>1.34</c:v>
                </c:pt>
                <c:pt idx="64">
                  <c:v>1.37</c:v>
                </c:pt>
                <c:pt idx="65">
                  <c:v>1.39</c:v>
                </c:pt>
                <c:pt idx="66">
                  <c:v>1.41</c:v>
                </c:pt>
                <c:pt idx="67">
                  <c:v>1.43</c:v>
                </c:pt>
                <c:pt idx="68">
                  <c:v>1.45</c:v>
                </c:pt>
                <c:pt idx="69">
                  <c:v>1.47</c:v>
                </c:pt>
                <c:pt idx="70">
                  <c:v>1.49</c:v>
                </c:pt>
                <c:pt idx="71">
                  <c:v>1.51</c:v>
                </c:pt>
                <c:pt idx="72">
                  <c:v>1.54</c:v>
                </c:pt>
                <c:pt idx="73">
                  <c:v>1.56</c:v>
                </c:pt>
                <c:pt idx="74">
                  <c:v>1.58</c:v>
                </c:pt>
                <c:pt idx="75">
                  <c:v>1.6</c:v>
                </c:pt>
                <c:pt idx="76">
                  <c:v>1.62</c:v>
                </c:pt>
                <c:pt idx="77">
                  <c:v>1.64</c:v>
                </c:pt>
                <c:pt idx="78">
                  <c:v>1.66</c:v>
                </c:pt>
                <c:pt idx="79">
                  <c:v>1.69</c:v>
                </c:pt>
                <c:pt idx="80">
                  <c:v>1.71</c:v>
                </c:pt>
                <c:pt idx="81">
                  <c:v>1.73</c:v>
                </c:pt>
                <c:pt idx="82">
                  <c:v>1.75</c:v>
                </c:pt>
                <c:pt idx="83">
                  <c:v>1.77</c:v>
                </c:pt>
                <c:pt idx="84">
                  <c:v>1.79</c:v>
                </c:pt>
                <c:pt idx="85">
                  <c:v>1.81</c:v>
                </c:pt>
                <c:pt idx="86">
                  <c:v>1.83</c:v>
                </c:pt>
                <c:pt idx="87">
                  <c:v>1.86</c:v>
                </c:pt>
                <c:pt idx="88">
                  <c:v>1.88</c:v>
                </c:pt>
                <c:pt idx="89">
                  <c:v>1.9</c:v>
                </c:pt>
                <c:pt idx="90">
                  <c:v>1.92</c:v>
                </c:pt>
                <c:pt idx="91">
                  <c:v>1.94</c:v>
                </c:pt>
                <c:pt idx="92">
                  <c:v>1.96</c:v>
                </c:pt>
                <c:pt idx="93">
                  <c:v>1.98</c:v>
                </c:pt>
                <c:pt idx="94">
                  <c:v>2.01</c:v>
                </c:pt>
                <c:pt idx="95">
                  <c:v>2.03</c:v>
                </c:pt>
                <c:pt idx="96">
                  <c:v>2.05</c:v>
                </c:pt>
                <c:pt idx="97">
                  <c:v>2.07</c:v>
                </c:pt>
                <c:pt idx="98">
                  <c:v>2.09</c:v>
                </c:pt>
                <c:pt idx="99">
                  <c:v>2.11</c:v>
                </c:pt>
                <c:pt idx="100">
                  <c:v>2.13</c:v>
                </c:pt>
                <c:pt idx="101">
                  <c:v>2.15</c:v>
                </c:pt>
                <c:pt idx="102">
                  <c:v>2.18</c:v>
                </c:pt>
                <c:pt idx="103">
                  <c:v>2.2</c:v>
                </c:pt>
                <c:pt idx="104">
                  <c:v>2.22</c:v>
                </c:pt>
                <c:pt idx="105">
                  <c:v>2.24</c:v>
                </c:pt>
                <c:pt idx="106">
                  <c:v>2.26</c:v>
                </c:pt>
                <c:pt idx="107">
                  <c:v>2.28</c:v>
                </c:pt>
                <c:pt idx="108">
                  <c:v>2.3</c:v>
                </c:pt>
                <c:pt idx="109">
                  <c:v>2.33</c:v>
                </c:pt>
                <c:pt idx="110">
                  <c:v>2.35</c:v>
                </c:pt>
                <c:pt idx="111">
                  <c:v>2.37</c:v>
                </c:pt>
                <c:pt idx="112">
                  <c:v>2.39</c:v>
                </c:pt>
                <c:pt idx="113">
                  <c:v>2.41</c:v>
                </c:pt>
                <c:pt idx="114">
                  <c:v>2.43</c:v>
                </c:pt>
                <c:pt idx="115">
                  <c:v>2.45</c:v>
                </c:pt>
                <c:pt idx="116">
                  <c:v>2.47</c:v>
                </c:pt>
                <c:pt idx="117">
                  <c:v>2.5</c:v>
                </c:pt>
                <c:pt idx="118">
                  <c:v>2.52</c:v>
                </c:pt>
                <c:pt idx="119">
                  <c:v>2.54</c:v>
                </c:pt>
                <c:pt idx="120">
                  <c:v>2.56</c:v>
                </c:pt>
                <c:pt idx="121">
                  <c:v>2.58</c:v>
                </c:pt>
                <c:pt idx="122">
                  <c:v>2.6</c:v>
                </c:pt>
                <c:pt idx="123">
                  <c:v>2.62</c:v>
                </c:pt>
                <c:pt idx="124">
                  <c:v>2.65</c:v>
                </c:pt>
                <c:pt idx="125">
                  <c:v>2.67</c:v>
                </c:pt>
                <c:pt idx="126">
                  <c:v>2.69</c:v>
                </c:pt>
                <c:pt idx="127">
                  <c:v>2.71</c:v>
                </c:pt>
                <c:pt idx="128">
                  <c:v>2.73</c:v>
                </c:pt>
                <c:pt idx="129">
                  <c:v>2.75</c:v>
                </c:pt>
                <c:pt idx="130">
                  <c:v>2.77</c:v>
                </c:pt>
                <c:pt idx="131">
                  <c:v>2.79</c:v>
                </c:pt>
                <c:pt idx="132">
                  <c:v>2.82</c:v>
                </c:pt>
                <c:pt idx="133">
                  <c:v>2.84</c:v>
                </c:pt>
                <c:pt idx="134">
                  <c:v>2.86</c:v>
                </c:pt>
                <c:pt idx="135">
                  <c:v>2.88</c:v>
                </c:pt>
                <c:pt idx="136">
                  <c:v>2.9</c:v>
                </c:pt>
                <c:pt idx="137">
                  <c:v>2.92</c:v>
                </c:pt>
                <c:pt idx="138">
                  <c:v>2.94</c:v>
                </c:pt>
                <c:pt idx="139">
                  <c:v>2.97</c:v>
                </c:pt>
                <c:pt idx="140">
                  <c:v>2.99</c:v>
                </c:pt>
                <c:pt idx="141">
                  <c:v>3.01</c:v>
                </c:pt>
                <c:pt idx="142">
                  <c:v>3.03</c:v>
                </c:pt>
                <c:pt idx="143">
                  <c:v>3.05</c:v>
                </c:pt>
                <c:pt idx="144">
                  <c:v>3.07</c:v>
                </c:pt>
                <c:pt idx="145">
                  <c:v>3.09</c:v>
                </c:pt>
                <c:pt idx="146">
                  <c:v>3.11</c:v>
                </c:pt>
                <c:pt idx="147">
                  <c:v>3.14</c:v>
                </c:pt>
                <c:pt idx="148">
                  <c:v>3.16</c:v>
                </c:pt>
                <c:pt idx="149">
                  <c:v>3.18</c:v>
                </c:pt>
                <c:pt idx="150">
                  <c:v>3.2</c:v>
                </c:pt>
                <c:pt idx="151">
                  <c:v>3.22</c:v>
                </c:pt>
                <c:pt idx="152">
                  <c:v>3.24</c:v>
                </c:pt>
                <c:pt idx="153">
                  <c:v>3.26</c:v>
                </c:pt>
                <c:pt idx="154">
                  <c:v>3.29</c:v>
                </c:pt>
                <c:pt idx="155">
                  <c:v>3.31</c:v>
                </c:pt>
                <c:pt idx="156">
                  <c:v>3.33</c:v>
                </c:pt>
                <c:pt idx="157">
                  <c:v>3.35</c:v>
                </c:pt>
                <c:pt idx="158">
                  <c:v>3.37</c:v>
                </c:pt>
                <c:pt idx="159">
                  <c:v>3.39</c:v>
                </c:pt>
                <c:pt idx="160">
                  <c:v>3.41</c:v>
                </c:pt>
                <c:pt idx="161">
                  <c:v>3.43</c:v>
                </c:pt>
                <c:pt idx="162">
                  <c:v>3.46</c:v>
                </c:pt>
                <c:pt idx="163">
                  <c:v>3.48</c:v>
                </c:pt>
                <c:pt idx="164">
                  <c:v>3.5</c:v>
                </c:pt>
                <c:pt idx="165">
                  <c:v>3.52</c:v>
                </c:pt>
                <c:pt idx="166">
                  <c:v>3.54</c:v>
                </c:pt>
                <c:pt idx="167">
                  <c:v>3.56</c:v>
                </c:pt>
                <c:pt idx="168">
                  <c:v>3.58</c:v>
                </c:pt>
                <c:pt idx="169">
                  <c:v>3.61</c:v>
                </c:pt>
                <c:pt idx="170">
                  <c:v>3.63</c:v>
                </c:pt>
                <c:pt idx="171">
                  <c:v>3.65</c:v>
                </c:pt>
                <c:pt idx="172">
                  <c:v>3.67</c:v>
                </c:pt>
                <c:pt idx="173">
                  <c:v>3.69</c:v>
                </c:pt>
                <c:pt idx="174">
                  <c:v>3.71</c:v>
                </c:pt>
                <c:pt idx="175">
                  <c:v>3.73</c:v>
                </c:pt>
                <c:pt idx="176">
                  <c:v>3.75</c:v>
                </c:pt>
                <c:pt idx="177">
                  <c:v>3.78</c:v>
                </c:pt>
                <c:pt idx="178">
                  <c:v>3.8</c:v>
                </c:pt>
                <c:pt idx="179">
                  <c:v>3.82</c:v>
                </c:pt>
                <c:pt idx="180">
                  <c:v>3.84</c:v>
                </c:pt>
                <c:pt idx="181">
                  <c:v>3.86</c:v>
                </c:pt>
                <c:pt idx="182">
                  <c:v>3.88</c:v>
                </c:pt>
                <c:pt idx="183">
                  <c:v>3.9</c:v>
                </c:pt>
                <c:pt idx="184">
                  <c:v>3.93</c:v>
                </c:pt>
                <c:pt idx="185">
                  <c:v>3.95</c:v>
                </c:pt>
                <c:pt idx="186">
                  <c:v>3.97</c:v>
                </c:pt>
                <c:pt idx="187">
                  <c:v>3.99</c:v>
                </c:pt>
                <c:pt idx="188">
                  <c:v>4.01</c:v>
                </c:pt>
                <c:pt idx="189">
                  <c:v>4.03</c:v>
                </c:pt>
                <c:pt idx="190">
                  <c:v>4.05</c:v>
                </c:pt>
                <c:pt idx="191">
                  <c:v>4.07</c:v>
                </c:pt>
                <c:pt idx="192">
                  <c:v>4.1</c:v>
                </c:pt>
                <c:pt idx="193">
                  <c:v>4.12</c:v>
                </c:pt>
                <c:pt idx="194">
                  <c:v>4.14</c:v>
                </c:pt>
                <c:pt idx="195">
                  <c:v>4.16</c:v>
                </c:pt>
                <c:pt idx="196">
                  <c:v>4.18</c:v>
                </c:pt>
                <c:pt idx="197">
                  <c:v>4.2</c:v>
                </c:pt>
                <c:pt idx="198">
                  <c:v>4.22</c:v>
                </c:pt>
                <c:pt idx="199">
                  <c:v>4.25</c:v>
                </c:pt>
                <c:pt idx="200">
                  <c:v>4.27</c:v>
                </c:pt>
                <c:pt idx="201">
                  <c:v>4.29</c:v>
                </c:pt>
                <c:pt idx="202">
                  <c:v>4.31</c:v>
                </c:pt>
                <c:pt idx="203">
                  <c:v>4.33</c:v>
                </c:pt>
                <c:pt idx="204">
                  <c:v>4.35</c:v>
                </c:pt>
                <c:pt idx="205">
                  <c:v>4.37</c:v>
                </c:pt>
                <c:pt idx="206">
                  <c:v>4.39</c:v>
                </c:pt>
                <c:pt idx="207">
                  <c:v>4.42</c:v>
                </c:pt>
                <c:pt idx="208">
                  <c:v>4.44</c:v>
                </c:pt>
                <c:pt idx="209">
                  <c:v>4.46</c:v>
                </c:pt>
                <c:pt idx="210">
                  <c:v>4.48</c:v>
                </c:pt>
                <c:pt idx="211">
                  <c:v>4.5</c:v>
                </c:pt>
                <c:pt idx="212">
                  <c:v>4.52</c:v>
                </c:pt>
                <c:pt idx="213">
                  <c:v>4.54</c:v>
                </c:pt>
                <c:pt idx="214">
                  <c:v>4.57</c:v>
                </c:pt>
                <c:pt idx="215">
                  <c:v>4.59</c:v>
                </c:pt>
                <c:pt idx="216">
                  <c:v>4.61</c:v>
                </c:pt>
                <c:pt idx="217">
                  <c:v>4.63</c:v>
                </c:pt>
                <c:pt idx="218">
                  <c:v>4.65</c:v>
                </c:pt>
                <c:pt idx="219">
                  <c:v>4.67</c:v>
                </c:pt>
                <c:pt idx="220">
                  <c:v>4.69</c:v>
                </c:pt>
                <c:pt idx="221">
                  <c:v>4.71</c:v>
                </c:pt>
                <c:pt idx="222">
                  <c:v>4.74</c:v>
                </c:pt>
                <c:pt idx="223">
                  <c:v>4.76</c:v>
                </c:pt>
                <c:pt idx="224">
                  <c:v>4.78</c:v>
                </c:pt>
                <c:pt idx="225">
                  <c:v>4.8</c:v>
                </c:pt>
                <c:pt idx="226">
                  <c:v>4.82</c:v>
                </c:pt>
                <c:pt idx="227">
                  <c:v>4.84</c:v>
                </c:pt>
                <c:pt idx="228">
                  <c:v>4.86</c:v>
                </c:pt>
                <c:pt idx="229">
                  <c:v>4.89</c:v>
                </c:pt>
                <c:pt idx="230">
                  <c:v>4.91</c:v>
                </c:pt>
                <c:pt idx="231">
                  <c:v>4.93</c:v>
                </c:pt>
              </c:numCache>
            </c:numRef>
          </c:xVal>
          <c:yVal>
            <c:numRef>
              <c:f>'From speed-time curves'!$D$2:$D$275</c:f>
              <c:numCache>
                <c:formatCode>0.00</c:formatCode>
                <c:ptCount val="274"/>
                <c:pt idx="0">
                  <c:v>0</c:v>
                </c:pt>
                <c:pt idx="1">
                  <c:v>0.139011603338908</c:v>
                </c:pt>
                <c:pt idx="2">
                  <c:v>0.27591931233028</c:v>
                </c:pt>
                <c:pt idx="3">
                  <c:v>0.410754968714801</c:v>
                </c:pt>
                <c:pt idx="4">
                  <c:v>0.60919182429807</c:v>
                </c:pt>
                <c:pt idx="5">
                  <c:v>0.738983512141286</c:v>
                </c:pt>
                <c:pt idx="6">
                  <c:v>0.866810845989212</c:v>
                </c:pt>
                <c:pt idx="7">
                  <c:v>0.992703555685746</c:v>
                </c:pt>
                <c:pt idx="8">
                  <c:v>1.11669092112349</c:v>
                </c:pt>
                <c:pt idx="9">
                  <c:v>1.23880177905363</c:v>
                </c:pt>
                <c:pt idx="10">
                  <c:v>1.35906452979271</c:v>
                </c:pt>
                <c:pt idx="11">
                  <c:v>1.47750714382793</c:v>
                </c:pt>
                <c:pt idx="12">
                  <c:v>1.65181845380654</c:v>
                </c:pt>
                <c:pt idx="13">
                  <c:v>1.76583033464282</c:v>
                </c:pt>
                <c:pt idx="14">
                  <c:v>1.87811668361067</c:v>
                </c:pt>
                <c:pt idx="15">
                  <c:v>1.98870361606058</c:v>
                </c:pt>
                <c:pt idx="16">
                  <c:v>2.09761685209591</c:v>
                </c:pt>
                <c:pt idx="17">
                  <c:v>2.20488172255483</c:v>
                </c:pt>
                <c:pt idx="18">
                  <c:v>2.31052317490169</c:v>
                </c:pt>
                <c:pt idx="19">
                  <c:v>2.46599508926815</c:v>
                </c:pt>
                <c:pt idx="20">
                  <c:v>2.56768467771947</c:v>
                </c:pt>
                <c:pt idx="21">
                  <c:v>2.66783522809623</c:v>
                </c:pt>
                <c:pt idx="22">
                  <c:v>2.76647003322742</c:v>
                </c:pt>
                <c:pt idx="23">
                  <c:v>2.86361203341282</c:v>
                </c:pt>
                <c:pt idx="24">
                  <c:v>2.95928382175842</c:v>
                </c:pt>
                <c:pt idx="25">
                  <c:v>3.05350764943107</c:v>
                </c:pt>
                <c:pt idx="26">
                  <c:v>3.1463054308336</c:v>
                </c:pt>
                <c:pt idx="27">
                  <c:v>3.28287538896181</c:v>
                </c:pt>
                <c:pt idx="28">
                  <c:v>3.37220176596993</c:v>
                </c:pt>
                <c:pt idx="29">
                  <c:v>3.46017621799366</c:v>
                </c:pt>
                <c:pt idx="30">
                  <c:v>3.54681920596768</c:v>
                </c:pt>
                <c:pt idx="31">
                  <c:v>3.63215088115719</c:v>
                </c:pt>
                <c:pt idx="32">
                  <c:v>3.71619108984473</c:v>
                </c:pt>
                <c:pt idx="33">
                  <c:v>3.79895937794596</c:v>
                </c:pt>
                <c:pt idx="34">
                  <c:v>3.92076898879534</c:v>
                </c:pt>
                <c:pt idx="35">
                  <c:v>4.00044105848821</c:v>
                </c:pt>
                <c:pt idx="36">
                  <c:v>4.07890731792455</c:v>
                </c:pt>
                <c:pt idx="37">
                  <c:v>4.15618601664125</c:v>
                </c:pt>
                <c:pt idx="38">
                  <c:v>4.23229512797452</c:v>
                </c:pt>
                <c:pt idx="39">
                  <c:v>4.30725235324012</c:v>
                </c:pt>
                <c:pt idx="40">
                  <c:v>4.3810751258503</c:v>
                </c:pt>
                <c:pt idx="41">
                  <c:v>4.45378061536839</c:v>
                </c:pt>
                <c:pt idx="42">
                  <c:v>4.56078086374831</c:v>
                </c:pt>
                <c:pt idx="43">
                  <c:v>4.63076656673706</c:v>
                </c:pt>
                <c:pt idx="44">
                  <c:v>4.6996930594053</c:v>
                </c:pt>
                <c:pt idx="45">
                  <c:v>4.7675763725487</c:v>
                </c:pt>
                <c:pt idx="46">
                  <c:v>4.83443229434213</c:v>
                </c:pt>
                <c:pt idx="47">
                  <c:v>4.90027637401173</c:v>
                </c:pt>
                <c:pt idx="48">
                  <c:v>4.96512392545125</c:v>
                </c:pt>
                <c:pt idx="49">
                  <c:v>5.0605596918129</c:v>
                </c:pt>
                <c:pt idx="50">
                  <c:v>5.12298140858664</c:v>
                </c:pt>
                <c:pt idx="51">
                  <c:v>5.18445839345361</c:v>
                </c:pt>
                <c:pt idx="52">
                  <c:v>5.2450049446168</c:v>
                </c:pt>
                <c:pt idx="53">
                  <c:v>5.3046351438806</c:v>
                </c:pt>
                <c:pt idx="54">
                  <c:v>5.36336285992602</c:v>
                </c:pt>
                <c:pt idx="55">
                  <c:v>5.42120175153619</c:v>
                </c:pt>
                <c:pt idx="56">
                  <c:v>5.4781652707731</c:v>
                </c:pt>
                <c:pt idx="57">
                  <c:v>5.56199815254506</c:v>
                </c:pt>
                <c:pt idx="58">
                  <c:v>5.61683076511575</c:v>
                </c:pt>
                <c:pt idx="59">
                  <c:v>5.67083350434582</c:v>
                </c:pt>
                <c:pt idx="60">
                  <c:v>5.72401893009206</c:v>
                </c:pt>
                <c:pt idx="61">
                  <c:v>5.77639941212201</c:v>
                </c:pt>
                <c:pt idx="62">
                  <c:v>5.8279871329909</c:v>
                </c:pt>
                <c:pt idx="63">
                  <c:v>5.87879409087504</c:v>
                </c:pt>
                <c:pt idx="64">
                  <c:v>5.95356639691498</c:v>
                </c:pt>
                <c:pt idx="65">
                  <c:v>6.00247275443776</c:v>
                </c:pt>
                <c:pt idx="66">
                  <c:v>6.05063893051757</c:v>
                </c:pt>
                <c:pt idx="67">
                  <c:v>6.09807612755417</c:v>
                </c:pt>
                <c:pt idx="68">
                  <c:v>6.14479537840274</c:v>
                </c:pt>
                <c:pt idx="69">
                  <c:v>6.19080754893989</c:v>
                </c:pt>
                <c:pt idx="70">
                  <c:v>6.23612334059077</c:v>
                </c:pt>
                <c:pt idx="71">
                  <c:v>6.28075329281804</c:v>
                </c:pt>
                <c:pt idx="72">
                  <c:v>6.34643493536188</c:v>
                </c:pt>
                <c:pt idx="73">
                  <c:v>6.3893953583187</c:v>
                </c:pt>
                <c:pt idx="74">
                  <c:v>6.43170558957314</c:v>
                </c:pt>
                <c:pt idx="75">
                  <c:v>6.47337546956019</c:v>
                </c:pt>
                <c:pt idx="76">
                  <c:v>6.51441468978316</c:v>
                </c:pt>
                <c:pt idx="77">
                  <c:v>6.55483279506765</c:v>
                </c:pt>
                <c:pt idx="78">
                  <c:v>6.59463918578154</c:v>
                </c:pt>
                <c:pt idx="79">
                  <c:v>6.65322202074662</c:v>
                </c:pt>
                <c:pt idx="80">
                  <c:v>6.69153932327799</c:v>
                </c:pt>
                <c:pt idx="81">
                  <c:v>6.72927670618919</c:v>
                </c:pt>
                <c:pt idx="82">
                  <c:v>6.76644294637063</c:v>
                </c:pt>
                <c:pt idx="83">
                  <c:v>6.80304668787745</c:v>
                </c:pt>
                <c:pt idx="84">
                  <c:v>6.83909644393984</c:v>
                </c:pt>
                <c:pt idx="85">
                  <c:v>6.87460059894313</c:v>
                </c:pt>
                <c:pt idx="86">
                  <c:v>6.90956741037775</c:v>
                </c:pt>
                <c:pt idx="87">
                  <c:v>6.96102786451067</c:v>
                </c:pt>
                <c:pt idx="88">
                  <c:v>6.9946866280476</c:v>
                </c:pt>
                <c:pt idx="89">
                  <c:v>7.02783597740148</c:v>
                </c:pt>
                <c:pt idx="90">
                  <c:v>7.06048362238641</c:v>
                </c:pt>
                <c:pt idx="91">
                  <c:v>7.09263715613102</c:v>
                </c:pt>
                <c:pt idx="92">
                  <c:v>7.12430405684447</c:v>
                </c:pt>
                <c:pt idx="93">
                  <c:v>7.15549168955573</c:v>
                </c:pt>
                <c:pt idx="94">
                  <c:v>7.20139034822104</c:v>
                </c:pt>
                <c:pt idx="95">
                  <c:v>7.23141130556992</c:v>
                </c:pt>
                <c:pt idx="96">
                  <c:v>7.26097790572158</c:v>
                </c:pt>
                <c:pt idx="97">
                  <c:v>7.29009702522098</c:v>
                </c:pt>
                <c:pt idx="98">
                  <c:v>7.31877543653883</c:v>
                </c:pt>
                <c:pt idx="99">
                  <c:v>7.34701980964679</c:v>
                </c:pt>
                <c:pt idx="100">
                  <c:v>7.3748367135687</c:v>
                </c:pt>
                <c:pt idx="101">
                  <c:v>7.4022326179084</c:v>
                </c:pt>
                <c:pt idx="102">
                  <c:v>7.44255101186146</c:v>
                </c:pt>
                <c:pt idx="103">
                  <c:v>7.46892208283471</c:v>
                </c:pt>
                <c:pt idx="104">
                  <c:v>7.4948940364262</c:v>
                </c:pt>
                <c:pt idx="105">
                  <c:v>7.52047291314466</c:v>
                </c:pt>
                <c:pt idx="106">
                  <c:v>7.54566466207773</c:v>
                </c:pt>
                <c:pt idx="107">
                  <c:v>7.57047514227558</c:v>
                </c:pt>
                <c:pt idx="108">
                  <c:v>7.59491012411363</c:v>
                </c:pt>
                <c:pt idx="109">
                  <c:v>7.63087094554761</c:v>
                </c:pt>
                <c:pt idx="110">
                  <c:v>7.65439185700544</c:v>
                </c:pt>
                <c:pt idx="111">
                  <c:v>7.67755678729712</c:v>
                </c:pt>
                <c:pt idx="112">
                  <c:v>7.70037112407911</c:v>
                </c:pt>
                <c:pt idx="113">
                  <c:v>7.72284017346749</c:v>
                </c:pt>
                <c:pt idx="114">
                  <c:v>7.74496916127204</c:v>
                </c:pt>
                <c:pt idx="115">
                  <c:v>7.76676323421164</c:v>
                </c:pt>
                <c:pt idx="116">
                  <c:v>7.7882274611113</c:v>
                </c:pt>
                <c:pt idx="117">
                  <c:v>7.81981623968591</c:v>
                </c:pt>
                <c:pt idx="118">
                  <c:v>7.84047752700602</c:v>
                </c:pt>
                <c:pt idx="119">
                  <c:v>7.8608261126195</c:v>
                </c:pt>
                <c:pt idx="120">
                  <c:v>7.8808667291626</c:v>
                </c:pt>
                <c:pt idx="121">
                  <c:v>7.90060403764469</c:v>
                </c:pt>
                <c:pt idx="122">
                  <c:v>7.92004262853233</c:v>
                </c:pt>
                <c:pt idx="123">
                  <c:v>7.93918702281687</c:v>
                </c:pt>
                <c:pt idx="124">
                  <c:v>7.96736171715022</c:v>
                </c:pt>
                <c:pt idx="125">
                  <c:v>7.98578995277835</c:v>
                </c:pt>
                <c:pt idx="126">
                  <c:v>8.00393928319394</c:v>
                </c:pt>
                <c:pt idx="127">
                  <c:v>8.02181392953457</c:v>
                </c:pt>
                <c:pt idx="128">
                  <c:v>8.03941804905228</c:v>
                </c:pt>
                <c:pt idx="129">
                  <c:v>8.0567557360805</c:v>
                </c:pt>
                <c:pt idx="130">
                  <c:v>8.07383102298626</c:v>
                </c:pt>
                <c:pt idx="131">
                  <c:v>8.09064788110809</c:v>
                </c:pt>
                <c:pt idx="132">
                  <c:v>8.11539715393373</c:v>
                </c:pt>
                <c:pt idx="133">
                  <c:v>8.13158492249866</c:v>
                </c:pt>
                <c:pt idx="134">
                  <c:v>8.14752769457433</c:v>
                </c:pt>
                <c:pt idx="135">
                  <c:v>8.16322917810107</c:v>
                </c:pt>
                <c:pt idx="136">
                  <c:v>8.17869302490076</c:v>
                </c:pt>
                <c:pt idx="137">
                  <c:v>8.19392283152617</c:v>
                </c:pt>
                <c:pt idx="138">
                  <c:v>8.20892214009743</c:v>
                </c:pt>
                <c:pt idx="139">
                  <c:v>8.2309965357626</c:v>
                </c:pt>
                <c:pt idx="140">
                  <c:v>8.24543474615995</c:v>
                </c:pt>
                <c:pt idx="141">
                  <c:v>8.25965443904859</c:v>
                </c:pt>
                <c:pt idx="142">
                  <c:v>8.27365892161829</c:v>
                </c:pt>
                <c:pt idx="143">
                  <c:v>8.28745145100558</c:v>
                </c:pt>
                <c:pt idx="144">
                  <c:v>8.30103523505134</c:v>
                </c:pt>
                <c:pt idx="145">
                  <c:v>8.31441343304683</c:v>
                </c:pt>
                <c:pt idx="146">
                  <c:v>8.3275891564685</c:v>
                </c:pt>
                <c:pt idx="147">
                  <c:v>8.346979792417</c:v>
                </c:pt>
                <c:pt idx="148">
                  <c:v>8.35966263482907</c:v>
                </c:pt>
                <c:pt idx="149">
                  <c:v>8.37215352664263</c:v>
                </c:pt>
                <c:pt idx="150">
                  <c:v>8.38445537296609</c:v>
                </c:pt>
                <c:pt idx="151">
                  <c:v>8.39657103494003</c:v>
                </c:pt>
                <c:pt idx="152">
                  <c:v>8.4085033304026</c:v>
                </c:pt>
                <c:pt idx="153">
                  <c:v>8.42025503454492</c:v>
                </c:pt>
                <c:pt idx="154">
                  <c:v>8.43754994955684</c:v>
                </c:pt>
                <c:pt idx="155">
                  <c:v>8.44886204278622</c:v>
                </c:pt>
                <c:pt idx="156">
                  <c:v>8.46000293124971</c:v>
                </c:pt>
                <c:pt idx="157">
                  <c:v>8.47097520607448</c:v>
                </c:pt>
                <c:pt idx="158">
                  <c:v>8.48178141917182</c:v>
                </c:pt>
                <c:pt idx="159">
                  <c:v>8.4924240838307</c:v>
                </c:pt>
                <c:pt idx="160">
                  <c:v>8.50290567530229</c:v>
                </c:pt>
                <c:pt idx="161">
                  <c:v>8.51322863137569</c:v>
                </c:pt>
                <c:pt idx="162">
                  <c:v>8.52842086611876</c:v>
                </c:pt>
                <c:pt idx="163">
                  <c:v>8.53835765827169</c:v>
                </c:pt>
                <c:pt idx="164">
                  <c:v>8.54814406038278</c:v>
                </c:pt>
                <c:pt idx="165">
                  <c:v>8.55778234855525</c:v>
                </c:pt>
                <c:pt idx="166">
                  <c:v>8.56727476444427</c:v>
                </c:pt>
                <c:pt idx="167">
                  <c:v>8.57662351577828</c:v>
                </c:pt>
                <c:pt idx="168">
                  <c:v>8.58583077687252</c:v>
                </c:pt>
                <c:pt idx="169">
                  <c:v>8.59938104976817</c:v>
                </c:pt>
                <c:pt idx="170">
                  <c:v>8.60824388316015</c:v>
                </c:pt>
                <c:pt idx="171">
                  <c:v>8.61697258051868</c:v>
                </c:pt>
                <c:pt idx="172">
                  <c:v>8.62556917194796</c:v>
                </c:pt>
                <c:pt idx="173">
                  <c:v>8.63403565682728</c:v>
                </c:pt>
                <c:pt idx="174">
                  <c:v>8.64237400427595</c:v>
                </c:pt>
                <c:pt idx="175">
                  <c:v>8.65058615361135</c:v>
                </c:pt>
                <c:pt idx="176">
                  <c:v>8.65867401479991</c:v>
                </c:pt>
                <c:pt idx="177">
                  <c:v>8.67057687332922</c:v>
                </c:pt>
                <c:pt idx="178">
                  <c:v>8.67836218162862</c:v>
                </c:pt>
                <c:pt idx="179">
                  <c:v>8.68602966187819</c:v>
                </c:pt>
                <c:pt idx="180">
                  <c:v>8.69358109736624</c:v>
                </c:pt>
                <c:pt idx="181">
                  <c:v>8.70101824439163</c:v>
                </c:pt>
                <c:pt idx="182">
                  <c:v>8.70834283267218</c:v>
                </c:pt>
                <c:pt idx="183">
                  <c:v>8.71555656574705</c:v>
                </c:pt>
                <c:pt idx="184">
                  <c:v>8.72617297498757</c:v>
                </c:pt>
                <c:pt idx="185">
                  <c:v>8.73311685479313</c:v>
                </c:pt>
                <c:pt idx="186">
                  <c:v>8.73995564128904</c:v>
                </c:pt>
                <c:pt idx="187">
                  <c:v>8.74669092502758</c:v>
                </c:pt>
                <c:pt idx="188">
                  <c:v>8.75332427248853</c:v>
                </c:pt>
                <c:pt idx="189">
                  <c:v>8.75985722644352</c:v>
                </c:pt>
                <c:pt idx="190">
                  <c:v>8.76629130631484</c:v>
                </c:pt>
                <c:pt idx="191">
                  <c:v>8.77262800852886</c:v>
                </c:pt>
                <c:pt idx="192">
                  <c:v>8.78195369652439</c:v>
                </c:pt>
                <c:pt idx="193">
                  <c:v>8.78805335367569</c:v>
                </c:pt>
                <c:pt idx="194">
                  <c:v>8.79406069454624</c:v>
                </c:pt>
                <c:pt idx="195">
                  <c:v>8.7999771163122</c:v>
                </c:pt>
                <c:pt idx="196">
                  <c:v>8.80580399500398</c:v>
                </c:pt>
                <c:pt idx="197">
                  <c:v>8.81154268582619</c:v>
                </c:pt>
                <c:pt idx="198">
                  <c:v>8.81719452347289</c:v>
                </c:pt>
                <c:pt idx="199">
                  <c:v>8.82551230024611</c:v>
                </c:pt>
                <c:pt idx="200">
                  <c:v>8.83095271242825</c:v>
                </c:pt>
                <c:pt idx="201">
                  <c:v>8.83631078578281</c:v>
                </c:pt>
                <c:pt idx="202">
                  <c:v>8.84158776648055</c:v>
                </c:pt>
                <c:pt idx="203">
                  <c:v>8.84678488183183</c:v>
                </c:pt>
                <c:pt idx="204">
                  <c:v>8.85190334057208</c:v>
                </c:pt>
                <c:pt idx="205">
                  <c:v>8.85694433314295</c:v>
                </c:pt>
                <c:pt idx="206">
                  <c:v>8.86190903196912</c:v>
                </c:pt>
                <c:pt idx="207">
                  <c:v>8.86921555051472</c:v>
                </c:pt>
                <c:pt idx="208">
                  <c:v>8.87399452855035</c:v>
                </c:pt>
                <c:pt idx="209">
                  <c:v>8.87870117834406</c:v>
                </c:pt>
                <c:pt idx="210">
                  <c:v>8.88333659455972</c:v>
                </c:pt>
                <c:pt idx="211">
                  <c:v>8.88790185529381</c:v>
                </c:pt>
                <c:pt idx="212">
                  <c:v>8.89239802232621</c:v>
                </c:pt>
                <c:pt idx="213">
                  <c:v>8.89682614136709</c:v>
                </c:pt>
                <c:pt idx="214">
                  <c:v>8.90334297854638</c:v>
                </c:pt>
                <c:pt idx="215">
                  <c:v>8.90760544931781</c:v>
                </c:pt>
                <c:pt idx="216">
                  <c:v>8.91180340901286</c:v>
                </c:pt>
                <c:pt idx="217">
                  <c:v>8.91593783398517</c:v>
                </c:pt>
                <c:pt idx="218">
                  <c:v>8.92000968581165</c:v>
                </c:pt>
                <c:pt idx="219">
                  <c:v>8.92401991151602</c:v>
                </c:pt>
                <c:pt idx="220">
                  <c:v>8.92796944378912</c:v>
                </c:pt>
                <c:pt idx="221">
                  <c:v>8.93185920120585</c:v>
                </c:pt>
                <c:pt idx="222">
                  <c:v>8.93758373469687</c:v>
                </c:pt>
                <c:pt idx="223">
                  <c:v>8.94132798302076</c:v>
                </c:pt>
                <c:pt idx="224">
                  <c:v>8.9450155633925</c:v>
                </c:pt>
                <c:pt idx="225">
                  <c:v>8.94864733346271</c:v>
                </c:pt>
                <c:pt idx="226">
                  <c:v>8.95222413790171</c:v>
                </c:pt>
                <c:pt idx="227">
                  <c:v>8.95574680859604</c:v>
                </c:pt>
                <c:pt idx="228">
                  <c:v>8.95921616484191</c:v>
                </c:pt>
                <c:pt idx="229">
                  <c:v>8.96432199636146</c:v>
                </c:pt>
                <c:pt idx="230">
                  <c:v>8.96766156999469</c:v>
                </c:pt>
                <c:pt idx="231">
                  <c:v>8.97095060029253</c:v>
                </c:pt>
              </c:numCache>
            </c:numRef>
          </c:yVal>
          <c:smooth val="1"/>
        </c:ser>
        <c:ser>
          <c:idx val="2"/>
          <c:order val="2"/>
          <c:tx>
            <c:strRef>
              <c:f>"Radar data"</c:f>
              <c:strCache>
                <c:ptCount val="1"/>
                <c:pt idx="0">
                  <c:v>Radar data</c:v>
                </c:pt>
              </c:strCache>
            </c:strRef>
          </c:tx>
          <c:spPr>
            <a:ln w="19050" cap="rnd" cmpd="sng" algn="ctr">
              <a:noFill/>
              <a:prstDash val="solid"/>
              <a:round/>
            </a:ln>
          </c:spPr>
          <c:marker>
            <c:symbol val="circle"/>
            <c:size val="7"/>
            <c:spPr>
              <a:solidFill>
                <a:schemeClr val="accent3"/>
              </a:solidFill>
              <a:ln w="6350" cap="flat" cmpd="sng" algn="ctr">
                <a:solidFill>
                  <a:schemeClr val="accent3"/>
                </a:solidFill>
                <a:prstDash val="solid"/>
                <a:round/>
              </a:ln>
            </c:spPr>
          </c:marker>
          <c:dLbls>
            <c:delete val="1"/>
          </c:dLbls>
          <c:xVal>
            <c:numRef>
              <c:f>'From speed-time curves'!$A$2:$A$275</c:f>
              <c:numCache>
                <c:formatCode>General</c:formatCode>
                <c:ptCount val="274"/>
                <c:pt idx="0">
                  <c:v>0</c:v>
                </c:pt>
                <c:pt idx="1">
                  <c:v>0.02</c:v>
                </c:pt>
                <c:pt idx="2">
                  <c:v>0.04</c:v>
                </c:pt>
                <c:pt idx="3">
                  <c:v>0.06</c:v>
                </c:pt>
                <c:pt idx="4">
                  <c:v>0.09</c:v>
                </c:pt>
                <c:pt idx="5">
                  <c:v>0.11</c:v>
                </c:pt>
                <c:pt idx="6">
                  <c:v>0.13</c:v>
                </c:pt>
                <c:pt idx="7">
                  <c:v>0.15</c:v>
                </c:pt>
                <c:pt idx="8">
                  <c:v>0.17</c:v>
                </c:pt>
                <c:pt idx="9">
                  <c:v>0.19</c:v>
                </c:pt>
                <c:pt idx="10">
                  <c:v>0.21</c:v>
                </c:pt>
                <c:pt idx="11">
                  <c:v>0.23</c:v>
                </c:pt>
                <c:pt idx="12">
                  <c:v>0.26</c:v>
                </c:pt>
                <c:pt idx="13">
                  <c:v>0.28</c:v>
                </c:pt>
                <c:pt idx="14">
                  <c:v>0.3</c:v>
                </c:pt>
                <c:pt idx="15">
                  <c:v>0.32</c:v>
                </c:pt>
                <c:pt idx="16">
                  <c:v>0.34</c:v>
                </c:pt>
                <c:pt idx="17">
                  <c:v>0.36</c:v>
                </c:pt>
                <c:pt idx="18">
                  <c:v>0.38</c:v>
                </c:pt>
                <c:pt idx="19">
                  <c:v>0.41</c:v>
                </c:pt>
                <c:pt idx="20">
                  <c:v>0.43</c:v>
                </c:pt>
                <c:pt idx="21">
                  <c:v>0.45</c:v>
                </c:pt>
                <c:pt idx="22">
                  <c:v>0.47</c:v>
                </c:pt>
                <c:pt idx="23">
                  <c:v>0.49</c:v>
                </c:pt>
                <c:pt idx="24">
                  <c:v>0.51</c:v>
                </c:pt>
                <c:pt idx="25">
                  <c:v>0.53</c:v>
                </c:pt>
                <c:pt idx="26">
                  <c:v>0.55</c:v>
                </c:pt>
                <c:pt idx="27">
                  <c:v>0.58</c:v>
                </c:pt>
                <c:pt idx="28">
                  <c:v>0.6</c:v>
                </c:pt>
                <c:pt idx="29">
                  <c:v>0.62</c:v>
                </c:pt>
                <c:pt idx="30">
                  <c:v>0.64</c:v>
                </c:pt>
                <c:pt idx="31">
                  <c:v>0.66</c:v>
                </c:pt>
                <c:pt idx="32">
                  <c:v>0.68</c:v>
                </c:pt>
                <c:pt idx="33">
                  <c:v>0.7</c:v>
                </c:pt>
                <c:pt idx="34">
                  <c:v>0.73</c:v>
                </c:pt>
                <c:pt idx="35">
                  <c:v>0.75</c:v>
                </c:pt>
                <c:pt idx="36">
                  <c:v>0.77</c:v>
                </c:pt>
                <c:pt idx="37">
                  <c:v>0.79</c:v>
                </c:pt>
                <c:pt idx="38">
                  <c:v>0.81</c:v>
                </c:pt>
                <c:pt idx="39">
                  <c:v>0.83</c:v>
                </c:pt>
                <c:pt idx="40">
                  <c:v>0.85</c:v>
                </c:pt>
                <c:pt idx="41">
                  <c:v>0.87</c:v>
                </c:pt>
                <c:pt idx="42">
                  <c:v>0.9</c:v>
                </c:pt>
                <c:pt idx="43">
                  <c:v>0.92</c:v>
                </c:pt>
                <c:pt idx="44">
                  <c:v>0.94</c:v>
                </c:pt>
                <c:pt idx="45">
                  <c:v>0.96</c:v>
                </c:pt>
                <c:pt idx="46">
                  <c:v>0.98</c:v>
                </c:pt>
                <c:pt idx="47">
                  <c:v>1</c:v>
                </c:pt>
                <c:pt idx="48">
                  <c:v>1.02</c:v>
                </c:pt>
                <c:pt idx="49">
                  <c:v>1.05</c:v>
                </c:pt>
                <c:pt idx="50">
                  <c:v>1.07</c:v>
                </c:pt>
                <c:pt idx="51">
                  <c:v>1.09</c:v>
                </c:pt>
                <c:pt idx="52">
                  <c:v>1.11</c:v>
                </c:pt>
                <c:pt idx="53">
                  <c:v>1.13</c:v>
                </c:pt>
                <c:pt idx="54">
                  <c:v>1.15</c:v>
                </c:pt>
                <c:pt idx="55">
                  <c:v>1.17</c:v>
                </c:pt>
                <c:pt idx="56">
                  <c:v>1.19</c:v>
                </c:pt>
                <c:pt idx="57">
                  <c:v>1.22</c:v>
                </c:pt>
                <c:pt idx="58">
                  <c:v>1.24</c:v>
                </c:pt>
                <c:pt idx="59">
                  <c:v>1.26</c:v>
                </c:pt>
                <c:pt idx="60">
                  <c:v>1.28</c:v>
                </c:pt>
                <c:pt idx="61">
                  <c:v>1.3</c:v>
                </c:pt>
                <c:pt idx="62">
                  <c:v>1.32</c:v>
                </c:pt>
                <c:pt idx="63">
                  <c:v>1.34</c:v>
                </c:pt>
                <c:pt idx="64">
                  <c:v>1.37</c:v>
                </c:pt>
                <c:pt idx="65">
                  <c:v>1.39</c:v>
                </c:pt>
                <c:pt idx="66">
                  <c:v>1.41</c:v>
                </c:pt>
                <c:pt idx="67">
                  <c:v>1.43</c:v>
                </c:pt>
                <c:pt idx="68">
                  <c:v>1.45</c:v>
                </c:pt>
                <c:pt idx="69">
                  <c:v>1.47</c:v>
                </c:pt>
                <c:pt idx="70">
                  <c:v>1.49</c:v>
                </c:pt>
                <c:pt idx="71">
                  <c:v>1.51</c:v>
                </c:pt>
                <c:pt idx="72">
                  <c:v>1.54</c:v>
                </c:pt>
                <c:pt idx="73">
                  <c:v>1.56</c:v>
                </c:pt>
                <c:pt idx="74">
                  <c:v>1.58</c:v>
                </c:pt>
                <c:pt idx="75">
                  <c:v>1.6</c:v>
                </c:pt>
                <c:pt idx="76">
                  <c:v>1.62</c:v>
                </c:pt>
                <c:pt idx="77">
                  <c:v>1.64</c:v>
                </c:pt>
                <c:pt idx="78">
                  <c:v>1.66</c:v>
                </c:pt>
                <c:pt idx="79">
                  <c:v>1.69</c:v>
                </c:pt>
                <c:pt idx="80">
                  <c:v>1.71</c:v>
                </c:pt>
                <c:pt idx="81">
                  <c:v>1.73</c:v>
                </c:pt>
                <c:pt idx="82">
                  <c:v>1.75</c:v>
                </c:pt>
                <c:pt idx="83">
                  <c:v>1.77</c:v>
                </c:pt>
                <c:pt idx="84">
                  <c:v>1.79</c:v>
                </c:pt>
                <c:pt idx="85">
                  <c:v>1.81</c:v>
                </c:pt>
                <c:pt idx="86">
                  <c:v>1.83</c:v>
                </c:pt>
                <c:pt idx="87">
                  <c:v>1.86</c:v>
                </c:pt>
                <c:pt idx="88">
                  <c:v>1.88</c:v>
                </c:pt>
                <c:pt idx="89">
                  <c:v>1.9</c:v>
                </c:pt>
                <c:pt idx="90">
                  <c:v>1.92</c:v>
                </c:pt>
                <c:pt idx="91">
                  <c:v>1.94</c:v>
                </c:pt>
                <c:pt idx="92">
                  <c:v>1.96</c:v>
                </c:pt>
                <c:pt idx="93">
                  <c:v>1.98</c:v>
                </c:pt>
                <c:pt idx="94">
                  <c:v>2.01</c:v>
                </c:pt>
                <c:pt idx="95">
                  <c:v>2.03</c:v>
                </c:pt>
                <c:pt idx="96">
                  <c:v>2.05</c:v>
                </c:pt>
                <c:pt idx="97">
                  <c:v>2.07</c:v>
                </c:pt>
                <c:pt idx="98">
                  <c:v>2.09</c:v>
                </c:pt>
                <c:pt idx="99">
                  <c:v>2.11</c:v>
                </c:pt>
                <c:pt idx="100">
                  <c:v>2.13</c:v>
                </c:pt>
                <c:pt idx="101">
                  <c:v>2.15</c:v>
                </c:pt>
                <c:pt idx="102">
                  <c:v>2.18</c:v>
                </c:pt>
                <c:pt idx="103">
                  <c:v>2.2</c:v>
                </c:pt>
                <c:pt idx="104">
                  <c:v>2.22</c:v>
                </c:pt>
                <c:pt idx="105">
                  <c:v>2.24</c:v>
                </c:pt>
                <c:pt idx="106">
                  <c:v>2.26</c:v>
                </c:pt>
                <c:pt idx="107">
                  <c:v>2.28</c:v>
                </c:pt>
                <c:pt idx="108">
                  <c:v>2.3</c:v>
                </c:pt>
                <c:pt idx="109">
                  <c:v>2.33</c:v>
                </c:pt>
                <c:pt idx="110">
                  <c:v>2.35</c:v>
                </c:pt>
                <c:pt idx="111">
                  <c:v>2.37</c:v>
                </c:pt>
                <c:pt idx="112">
                  <c:v>2.39</c:v>
                </c:pt>
                <c:pt idx="113">
                  <c:v>2.41</c:v>
                </c:pt>
                <c:pt idx="114">
                  <c:v>2.43</c:v>
                </c:pt>
                <c:pt idx="115">
                  <c:v>2.45</c:v>
                </c:pt>
                <c:pt idx="116">
                  <c:v>2.47</c:v>
                </c:pt>
                <c:pt idx="117">
                  <c:v>2.5</c:v>
                </c:pt>
                <c:pt idx="118">
                  <c:v>2.52</c:v>
                </c:pt>
                <c:pt idx="119">
                  <c:v>2.54</c:v>
                </c:pt>
                <c:pt idx="120">
                  <c:v>2.56</c:v>
                </c:pt>
                <c:pt idx="121">
                  <c:v>2.58</c:v>
                </c:pt>
                <c:pt idx="122">
                  <c:v>2.6</c:v>
                </c:pt>
                <c:pt idx="123">
                  <c:v>2.62</c:v>
                </c:pt>
                <c:pt idx="124">
                  <c:v>2.65</c:v>
                </c:pt>
                <c:pt idx="125">
                  <c:v>2.67</c:v>
                </c:pt>
                <c:pt idx="126">
                  <c:v>2.69</c:v>
                </c:pt>
                <c:pt idx="127">
                  <c:v>2.71</c:v>
                </c:pt>
                <c:pt idx="128">
                  <c:v>2.73</c:v>
                </c:pt>
                <c:pt idx="129">
                  <c:v>2.75</c:v>
                </c:pt>
                <c:pt idx="130">
                  <c:v>2.77</c:v>
                </c:pt>
                <c:pt idx="131">
                  <c:v>2.79</c:v>
                </c:pt>
                <c:pt idx="132">
                  <c:v>2.82</c:v>
                </c:pt>
                <c:pt idx="133">
                  <c:v>2.84</c:v>
                </c:pt>
                <c:pt idx="134">
                  <c:v>2.86</c:v>
                </c:pt>
                <c:pt idx="135">
                  <c:v>2.88</c:v>
                </c:pt>
                <c:pt idx="136">
                  <c:v>2.9</c:v>
                </c:pt>
                <c:pt idx="137">
                  <c:v>2.92</c:v>
                </c:pt>
                <c:pt idx="138">
                  <c:v>2.94</c:v>
                </c:pt>
                <c:pt idx="139">
                  <c:v>2.97</c:v>
                </c:pt>
                <c:pt idx="140">
                  <c:v>2.99</c:v>
                </c:pt>
                <c:pt idx="141">
                  <c:v>3.01</c:v>
                </c:pt>
                <c:pt idx="142">
                  <c:v>3.03</c:v>
                </c:pt>
                <c:pt idx="143">
                  <c:v>3.05</c:v>
                </c:pt>
                <c:pt idx="144">
                  <c:v>3.07</c:v>
                </c:pt>
                <c:pt idx="145">
                  <c:v>3.09</c:v>
                </c:pt>
                <c:pt idx="146">
                  <c:v>3.11</c:v>
                </c:pt>
                <c:pt idx="147">
                  <c:v>3.14</c:v>
                </c:pt>
                <c:pt idx="148">
                  <c:v>3.16</c:v>
                </c:pt>
                <c:pt idx="149">
                  <c:v>3.18</c:v>
                </c:pt>
                <c:pt idx="150">
                  <c:v>3.2</c:v>
                </c:pt>
                <c:pt idx="151">
                  <c:v>3.22</c:v>
                </c:pt>
                <c:pt idx="152">
                  <c:v>3.24</c:v>
                </c:pt>
                <c:pt idx="153">
                  <c:v>3.26</c:v>
                </c:pt>
                <c:pt idx="154">
                  <c:v>3.29</c:v>
                </c:pt>
                <c:pt idx="155">
                  <c:v>3.31</c:v>
                </c:pt>
                <c:pt idx="156">
                  <c:v>3.33</c:v>
                </c:pt>
                <c:pt idx="157">
                  <c:v>3.35</c:v>
                </c:pt>
                <c:pt idx="158">
                  <c:v>3.37</c:v>
                </c:pt>
                <c:pt idx="159">
                  <c:v>3.39</c:v>
                </c:pt>
                <c:pt idx="160">
                  <c:v>3.41</c:v>
                </c:pt>
                <c:pt idx="161">
                  <c:v>3.43</c:v>
                </c:pt>
                <c:pt idx="162">
                  <c:v>3.46</c:v>
                </c:pt>
                <c:pt idx="163">
                  <c:v>3.48</c:v>
                </c:pt>
                <c:pt idx="164">
                  <c:v>3.5</c:v>
                </c:pt>
                <c:pt idx="165">
                  <c:v>3.52</c:v>
                </c:pt>
                <c:pt idx="166">
                  <c:v>3.54</c:v>
                </c:pt>
                <c:pt idx="167">
                  <c:v>3.56</c:v>
                </c:pt>
                <c:pt idx="168">
                  <c:v>3.58</c:v>
                </c:pt>
                <c:pt idx="169">
                  <c:v>3.61</c:v>
                </c:pt>
                <c:pt idx="170">
                  <c:v>3.63</c:v>
                </c:pt>
                <c:pt idx="171">
                  <c:v>3.65</c:v>
                </c:pt>
                <c:pt idx="172">
                  <c:v>3.67</c:v>
                </c:pt>
                <c:pt idx="173">
                  <c:v>3.69</c:v>
                </c:pt>
                <c:pt idx="174">
                  <c:v>3.71</c:v>
                </c:pt>
                <c:pt idx="175">
                  <c:v>3.73</c:v>
                </c:pt>
                <c:pt idx="176">
                  <c:v>3.75</c:v>
                </c:pt>
                <c:pt idx="177">
                  <c:v>3.78</c:v>
                </c:pt>
                <c:pt idx="178">
                  <c:v>3.8</c:v>
                </c:pt>
                <c:pt idx="179">
                  <c:v>3.82</c:v>
                </c:pt>
                <c:pt idx="180">
                  <c:v>3.84</c:v>
                </c:pt>
                <c:pt idx="181">
                  <c:v>3.86</c:v>
                </c:pt>
                <c:pt idx="182">
                  <c:v>3.88</c:v>
                </c:pt>
                <c:pt idx="183">
                  <c:v>3.9</c:v>
                </c:pt>
                <c:pt idx="184">
                  <c:v>3.93</c:v>
                </c:pt>
                <c:pt idx="185">
                  <c:v>3.95</c:v>
                </c:pt>
                <c:pt idx="186">
                  <c:v>3.97</c:v>
                </c:pt>
                <c:pt idx="187">
                  <c:v>3.99</c:v>
                </c:pt>
                <c:pt idx="188">
                  <c:v>4.01</c:v>
                </c:pt>
                <c:pt idx="189">
                  <c:v>4.03</c:v>
                </c:pt>
                <c:pt idx="190">
                  <c:v>4.05</c:v>
                </c:pt>
                <c:pt idx="191">
                  <c:v>4.07</c:v>
                </c:pt>
                <c:pt idx="192">
                  <c:v>4.1</c:v>
                </c:pt>
                <c:pt idx="193">
                  <c:v>4.12</c:v>
                </c:pt>
                <c:pt idx="194">
                  <c:v>4.14</c:v>
                </c:pt>
                <c:pt idx="195">
                  <c:v>4.16</c:v>
                </c:pt>
                <c:pt idx="196">
                  <c:v>4.18</c:v>
                </c:pt>
                <c:pt idx="197">
                  <c:v>4.2</c:v>
                </c:pt>
                <c:pt idx="198">
                  <c:v>4.22</c:v>
                </c:pt>
                <c:pt idx="199">
                  <c:v>4.25</c:v>
                </c:pt>
                <c:pt idx="200">
                  <c:v>4.27</c:v>
                </c:pt>
                <c:pt idx="201">
                  <c:v>4.29</c:v>
                </c:pt>
                <c:pt idx="202">
                  <c:v>4.31</c:v>
                </c:pt>
                <c:pt idx="203">
                  <c:v>4.33</c:v>
                </c:pt>
                <c:pt idx="204">
                  <c:v>4.35</c:v>
                </c:pt>
                <c:pt idx="205">
                  <c:v>4.37</c:v>
                </c:pt>
                <c:pt idx="206">
                  <c:v>4.39</c:v>
                </c:pt>
                <c:pt idx="207">
                  <c:v>4.42</c:v>
                </c:pt>
                <c:pt idx="208">
                  <c:v>4.44</c:v>
                </c:pt>
                <c:pt idx="209">
                  <c:v>4.46</c:v>
                </c:pt>
                <c:pt idx="210">
                  <c:v>4.48</c:v>
                </c:pt>
                <c:pt idx="211">
                  <c:v>4.5</c:v>
                </c:pt>
                <c:pt idx="212">
                  <c:v>4.52</c:v>
                </c:pt>
                <c:pt idx="213">
                  <c:v>4.54</c:v>
                </c:pt>
                <c:pt idx="214">
                  <c:v>4.57</c:v>
                </c:pt>
                <c:pt idx="215">
                  <c:v>4.59</c:v>
                </c:pt>
                <c:pt idx="216">
                  <c:v>4.61</c:v>
                </c:pt>
                <c:pt idx="217">
                  <c:v>4.63</c:v>
                </c:pt>
                <c:pt idx="218">
                  <c:v>4.65</c:v>
                </c:pt>
                <c:pt idx="219">
                  <c:v>4.67</c:v>
                </c:pt>
                <c:pt idx="220">
                  <c:v>4.69</c:v>
                </c:pt>
                <c:pt idx="221">
                  <c:v>4.71</c:v>
                </c:pt>
                <c:pt idx="222">
                  <c:v>4.74</c:v>
                </c:pt>
                <c:pt idx="223">
                  <c:v>4.76</c:v>
                </c:pt>
                <c:pt idx="224">
                  <c:v>4.78</c:v>
                </c:pt>
                <c:pt idx="225">
                  <c:v>4.8</c:v>
                </c:pt>
                <c:pt idx="226">
                  <c:v>4.82</c:v>
                </c:pt>
                <c:pt idx="227">
                  <c:v>4.84</c:v>
                </c:pt>
                <c:pt idx="228">
                  <c:v>4.86</c:v>
                </c:pt>
                <c:pt idx="229">
                  <c:v>4.89</c:v>
                </c:pt>
                <c:pt idx="230">
                  <c:v>4.91</c:v>
                </c:pt>
                <c:pt idx="231">
                  <c:v>4.93</c:v>
                </c:pt>
              </c:numCache>
            </c:numRef>
          </c:xVal>
          <c:yVal>
            <c:numRef>
              <c:f>'From speed-time curves'!$C$2:$C$275</c:f>
              <c:numCache>
                <c:formatCode>0.00</c:formatCode>
                <c:ptCount val="274"/>
                <c:pt idx="0">
                  <c:v>0.03</c:v>
                </c:pt>
                <c:pt idx="1">
                  <c:v>0.18</c:v>
                </c:pt>
                <c:pt idx="2">
                  <c:v>0.3</c:v>
                </c:pt>
                <c:pt idx="3">
                  <c:v>0.39</c:v>
                </c:pt>
                <c:pt idx="4">
                  <c:v>0.47</c:v>
                </c:pt>
                <c:pt idx="5">
                  <c:v>0.53</c:v>
                </c:pt>
                <c:pt idx="6">
                  <c:v>0.6</c:v>
                </c:pt>
                <c:pt idx="7">
                  <c:v>0.68</c:v>
                </c:pt>
                <c:pt idx="8">
                  <c:v>0.79</c:v>
                </c:pt>
                <c:pt idx="9">
                  <c:v>0.94</c:v>
                </c:pt>
                <c:pt idx="10">
                  <c:v>1.14</c:v>
                </c:pt>
                <c:pt idx="11">
                  <c:v>1.39</c:v>
                </c:pt>
                <c:pt idx="12">
                  <c:v>1.68</c:v>
                </c:pt>
                <c:pt idx="13">
                  <c:v>1.99</c:v>
                </c:pt>
                <c:pt idx="14">
                  <c:v>2.3</c:v>
                </c:pt>
                <c:pt idx="15">
                  <c:v>2.57</c:v>
                </c:pt>
                <c:pt idx="16">
                  <c:v>2.79</c:v>
                </c:pt>
                <c:pt idx="17">
                  <c:v>2.94</c:v>
                </c:pt>
                <c:pt idx="18">
                  <c:v>3.01</c:v>
                </c:pt>
                <c:pt idx="19">
                  <c:v>3.02</c:v>
                </c:pt>
                <c:pt idx="20">
                  <c:v>3</c:v>
                </c:pt>
                <c:pt idx="21">
                  <c:v>2.97</c:v>
                </c:pt>
                <c:pt idx="22">
                  <c:v>2.97</c:v>
                </c:pt>
                <c:pt idx="23">
                  <c:v>3.01</c:v>
                </c:pt>
                <c:pt idx="24">
                  <c:v>3.1</c:v>
                </c:pt>
                <c:pt idx="25">
                  <c:v>3.24</c:v>
                </c:pt>
                <c:pt idx="26">
                  <c:v>3.41</c:v>
                </c:pt>
                <c:pt idx="27">
                  <c:v>3.57</c:v>
                </c:pt>
                <c:pt idx="28">
                  <c:v>3.71</c:v>
                </c:pt>
                <c:pt idx="29">
                  <c:v>3.8</c:v>
                </c:pt>
                <c:pt idx="30">
                  <c:v>3.84</c:v>
                </c:pt>
                <c:pt idx="31">
                  <c:v>3.82</c:v>
                </c:pt>
                <c:pt idx="32">
                  <c:v>3.77</c:v>
                </c:pt>
                <c:pt idx="33">
                  <c:v>3.72</c:v>
                </c:pt>
                <c:pt idx="34">
                  <c:v>3.68</c:v>
                </c:pt>
                <c:pt idx="35">
                  <c:v>3.69</c:v>
                </c:pt>
                <c:pt idx="36">
                  <c:v>3.74</c:v>
                </c:pt>
                <c:pt idx="37">
                  <c:v>3.84</c:v>
                </c:pt>
                <c:pt idx="38">
                  <c:v>3.95</c:v>
                </c:pt>
                <c:pt idx="39">
                  <c:v>4.07</c:v>
                </c:pt>
                <c:pt idx="40">
                  <c:v>4.16</c:v>
                </c:pt>
                <c:pt idx="41">
                  <c:v>4.24</c:v>
                </c:pt>
                <c:pt idx="42">
                  <c:v>4.29</c:v>
                </c:pt>
                <c:pt idx="43">
                  <c:v>4.31</c:v>
                </c:pt>
                <c:pt idx="44">
                  <c:v>4.33</c:v>
                </c:pt>
                <c:pt idx="45">
                  <c:v>4.36</c:v>
                </c:pt>
                <c:pt idx="46">
                  <c:v>4.41</c:v>
                </c:pt>
                <c:pt idx="47">
                  <c:v>4.49</c:v>
                </c:pt>
                <c:pt idx="48">
                  <c:v>4.61</c:v>
                </c:pt>
                <c:pt idx="49">
                  <c:v>4.75</c:v>
                </c:pt>
                <c:pt idx="50">
                  <c:v>4.92</c:v>
                </c:pt>
                <c:pt idx="51">
                  <c:v>5.08</c:v>
                </c:pt>
                <c:pt idx="52">
                  <c:v>5.21</c:v>
                </c:pt>
                <c:pt idx="53">
                  <c:v>5.31</c:v>
                </c:pt>
                <c:pt idx="54">
                  <c:v>5.36</c:v>
                </c:pt>
                <c:pt idx="55">
                  <c:v>5.39</c:v>
                </c:pt>
                <c:pt idx="56">
                  <c:v>5.4</c:v>
                </c:pt>
                <c:pt idx="57">
                  <c:v>5.44</c:v>
                </c:pt>
                <c:pt idx="58">
                  <c:v>5.51</c:v>
                </c:pt>
                <c:pt idx="59">
                  <c:v>5.61</c:v>
                </c:pt>
                <c:pt idx="60">
                  <c:v>5.72</c:v>
                </c:pt>
                <c:pt idx="61">
                  <c:v>5.83</c:v>
                </c:pt>
                <c:pt idx="62">
                  <c:v>5.91</c:v>
                </c:pt>
                <c:pt idx="63">
                  <c:v>5.94</c:v>
                </c:pt>
                <c:pt idx="64">
                  <c:v>5.93</c:v>
                </c:pt>
                <c:pt idx="65">
                  <c:v>5.88</c:v>
                </c:pt>
                <c:pt idx="66">
                  <c:v>5.83</c:v>
                </c:pt>
                <c:pt idx="67">
                  <c:v>5.8</c:v>
                </c:pt>
                <c:pt idx="68">
                  <c:v>5.82</c:v>
                </c:pt>
                <c:pt idx="69">
                  <c:v>5.92</c:v>
                </c:pt>
                <c:pt idx="70">
                  <c:v>6.08</c:v>
                </c:pt>
                <c:pt idx="71">
                  <c:v>6.28</c:v>
                </c:pt>
                <c:pt idx="72">
                  <c:v>6.48</c:v>
                </c:pt>
                <c:pt idx="73">
                  <c:v>6.65</c:v>
                </c:pt>
                <c:pt idx="74">
                  <c:v>6.76</c:v>
                </c:pt>
                <c:pt idx="75">
                  <c:v>6.81</c:v>
                </c:pt>
                <c:pt idx="76">
                  <c:v>6.81</c:v>
                </c:pt>
                <c:pt idx="77">
                  <c:v>6.8</c:v>
                </c:pt>
                <c:pt idx="78">
                  <c:v>6.8</c:v>
                </c:pt>
                <c:pt idx="79">
                  <c:v>6.83</c:v>
                </c:pt>
                <c:pt idx="80">
                  <c:v>6.9</c:v>
                </c:pt>
                <c:pt idx="81">
                  <c:v>6.99</c:v>
                </c:pt>
                <c:pt idx="82">
                  <c:v>7.08</c:v>
                </c:pt>
                <c:pt idx="83">
                  <c:v>7.15</c:v>
                </c:pt>
                <c:pt idx="84">
                  <c:v>7.19</c:v>
                </c:pt>
                <c:pt idx="85">
                  <c:v>7.19</c:v>
                </c:pt>
                <c:pt idx="86">
                  <c:v>7.15</c:v>
                </c:pt>
                <c:pt idx="87">
                  <c:v>7.08</c:v>
                </c:pt>
                <c:pt idx="88">
                  <c:v>6.98</c:v>
                </c:pt>
                <c:pt idx="89">
                  <c:v>6.9</c:v>
                </c:pt>
                <c:pt idx="90">
                  <c:v>6.84</c:v>
                </c:pt>
                <c:pt idx="91">
                  <c:v>6.81</c:v>
                </c:pt>
                <c:pt idx="92">
                  <c:v>6.84</c:v>
                </c:pt>
                <c:pt idx="93">
                  <c:v>6.89</c:v>
                </c:pt>
                <c:pt idx="94">
                  <c:v>6.98</c:v>
                </c:pt>
                <c:pt idx="95">
                  <c:v>7.08</c:v>
                </c:pt>
                <c:pt idx="96">
                  <c:v>7.19</c:v>
                </c:pt>
                <c:pt idx="97">
                  <c:v>7.3</c:v>
                </c:pt>
                <c:pt idx="98">
                  <c:v>7.39</c:v>
                </c:pt>
                <c:pt idx="99">
                  <c:v>7.48</c:v>
                </c:pt>
                <c:pt idx="100">
                  <c:v>7.54</c:v>
                </c:pt>
                <c:pt idx="101">
                  <c:v>7.57</c:v>
                </c:pt>
                <c:pt idx="102">
                  <c:v>7.58</c:v>
                </c:pt>
                <c:pt idx="103">
                  <c:v>7.55</c:v>
                </c:pt>
                <c:pt idx="104">
                  <c:v>7.51</c:v>
                </c:pt>
                <c:pt idx="105">
                  <c:v>7.45</c:v>
                </c:pt>
                <c:pt idx="106">
                  <c:v>7.4</c:v>
                </c:pt>
                <c:pt idx="107">
                  <c:v>7.36</c:v>
                </c:pt>
                <c:pt idx="108">
                  <c:v>7.34</c:v>
                </c:pt>
                <c:pt idx="109">
                  <c:v>7.33</c:v>
                </c:pt>
                <c:pt idx="110">
                  <c:v>7.34</c:v>
                </c:pt>
                <c:pt idx="111">
                  <c:v>7.36</c:v>
                </c:pt>
                <c:pt idx="112">
                  <c:v>7.39</c:v>
                </c:pt>
                <c:pt idx="113">
                  <c:v>7.43</c:v>
                </c:pt>
                <c:pt idx="114">
                  <c:v>7.47</c:v>
                </c:pt>
                <c:pt idx="115">
                  <c:v>7.51</c:v>
                </c:pt>
                <c:pt idx="116">
                  <c:v>7.53</c:v>
                </c:pt>
                <c:pt idx="117">
                  <c:v>7.56</c:v>
                </c:pt>
                <c:pt idx="118">
                  <c:v>7.59</c:v>
                </c:pt>
                <c:pt idx="119">
                  <c:v>7.65</c:v>
                </c:pt>
                <c:pt idx="120">
                  <c:v>7.74</c:v>
                </c:pt>
                <c:pt idx="121">
                  <c:v>7.86</c:v>
                </c:pt>
                <c:pt idx="122">
                  <c:v>8.01</c:v>
                </c:pt>
                <c:pt idx="123">
                  <c:v>8.15</c:v>
                </c:pt>
                <c:pt idx="124">
                  <c:v>8.27</c:v>
                </c:pt>
                <c:pt idx="125">
                  <c:v>8.33</c:v>
                </c:pt>
                <c:pt idx="126">
                  <c:v>8.33</c:v>
                </c:pt>
                <c:pt idx="127">
                  <c:v>8.29</c:v>
                </c:pt>
                <c:pt idx="128">
                  <c:v>8.23</c:v>
                </c:pt>
                <c:pt idx="129">
                  <c:v>8.18</c:v>
                </c:pt>
                <c:pt idx="130">
                  <c:v>8.15</c:v>
                </c:pt>
                <c:pt idx="131">
                  <c:v>8.13</c:v>
                </c:pt>
                <c:pt idx="132">
                  <c:v>8.13</c:v>
                </c:pt>
                <c:pt idx="133">
                  <c:v>8.14</c:v>
                </c:pt>
                <c:pt idx="134">
                  <c:v>8.16</c:v>
                </c:pt>
                <c:pt idx="135">
                  <c:v>8.18</c:v>
                </c:pt>
                <c:pt idx="136">
                  <c:v>8.22</c:v>
                </c:pt>
                <c:pt idx="137">
                  <c:v>8.27</c:v>
                </c:pt>
                <c:pt idx="138">
                  <c:v>8.34</c:v>
                </c:pt>
                <c:pt idx="139">
                  <c:v>8.42</c:v>
                </c:pt>
                <c:pt idx="140">
                  <c:v>8.49</c:v>
                </c:pt>
                <c:pt idx="141">
                  <c:v>8.55</c:v>
                </c:pt>
                <c:pt idx="142">
                  <c:v>8.59</c:v>
                </c:pt>
                <c:pt idx="143">
                  <c:v>8.6</c:v>
                </c:pt>
                <c:pt idx="144">
                  <c:v>8.58</c:v>
                </c:pt>
                <c:pt idx="145">
                  <c:v>8.54</c:v>
                </c:pt>
                <c:pt idx="146">
                  <c:v>8.49</c:v>
                </c:pt>
                <c:pt idx="147">
                  <c:v>8.45</c:v>
                </c:pt>
                <c:pt idx="148">
                  <c:v>8.43</c:v>
                </c:pt>
                <c:pt idx="149">
                  <c:v>8.43</c:v>
                </c:pt>
                <c:pt idx="150">
                  <c:v>8.46</c:v>
                </c:pt>
                <c:pt idx="151">
                  <c:v>8.49</c:v>
                </c:pt>
                <c:pt idx="152">
                  <c:v>8.52</c:v>
                </c:pt>
                <c:pt idx="153">
                  <c:v>8.55</c:v>
                </c:pt>
                <c:pt idx="154">
                  <c:v>8.56</c:v>
                </c:pt>
                <c:pt idx="155">
                  <c:v>8.56</c:v>
                </c:pt>
                <c:pt idx="156">
                  <c:v>8.55</c:v>
                </c:pt>
                <c:pt idx="157">
                  <c:v>8.55</c:v>
                </c:pt>
                <c:pt idx="158">
                  <c:v>8.55</c:v>
                </c:pt>
                <c:pt idx="159">
                  <c:v>8.54</c:v>
                </c:pt>
                <c:pt idx="160">
                  <c:v>8.52</c:v>
                </c:pt>
                <c:pt idx="161">
                  <c:v>8.49</c:v>
                </c:pt>
                <c:pt idx="162">
                  <c:v>8.43</c:v>
                </c:pt>
                <c:pt idx="163">
                  <c:v>8.38</c:v>
                </c:pt>
                <c:pt idx="164">
                  <c:v>8.33</c:v>
                </c:pt>
                <c:pt idx="165">
                  <c:v>8.32</c:v>
                </c:pt>
                <c:pt idx="166">
                  <c:v>8.33</c:v>
                </c:pt>
                <c:pt idx="167">
                  <c:v>8.38</c:v>
                </c:pt>
                <c:pt idx="168">
                  <c:v>8.46</c:v>
                </c:pt>
                <c:pt idx="169">
                  <c:v>8.55</c:v>
                </c:pt>
                <c:pt idx="170">
                  <c:v>8.64</c:v>
                </c:pt>
                <c:pt idx="171">
                  <c:v>8.71</c:v>
                </c:pt>
                <c:pt idx="172">
                  <c:v>8.76</c:v>
                </c:pt>
                <c:pt idx="173">
                  <c:v>8.75</c:v>
                </c:pt>
                <c:pt idx="174">
                  <c:v>8.71</c:v>
                </c:pt>
                <c:pt idx="175">
                  <c:v>8.65</c:v>
                </c:pt>
                <c:pt idx="176">
                  <c:v>8.58</c:v>
                </c:pt>
                <c:pt idx="177">
                  <c:v>8.55</c:v>
                </c:pt>
                <c:pt idx="178">
                  <c:v>8.54</c:v>
                </c:pt>
                <c:pt idx="179">
                  <c:v>8.56</c:v>
                </c:pt>
                <c:pt idx="180">
                  <c:v>8.59</c:v>
                </c:pt>
                <c:pt idx="181">
                  <c:v>8.61</c:v>
                </c:pt>
                <c:pt idx="182">
                  <c:v>8.6</c:v>
                </c:pt>
                <c:pt idx="183">
                  <c:v>8.59</c:v>
                </c:pt>
                <c:pt idx="184">
                  <c:v>8.57</c:v>
                </c:pt>
                <c:pt idx="185">
                  <c:v>8.56</c:v>
                </c:pt>
                <c:pt idx="186">
                  <c:v>8.56</c:v>
                </c:pt>
                <c:pt idx="187">
                  <c:v>8.58</c:v>
                </c:pt>
                <c:pt idx="188">
                  <c:v>8.64</c:v>
                </c:pt>
                <c:pt idx="189">
                  <c:v>8.72</c:v>
                </c:pt>
                <c:pt idx="190">
                  <c:v>8.82</c:v>
                </c:pt>
                <c:pt idx="191">
                  <c:v>8.91</c:v>
                </c:pt>
                <c:pt idx="192">
                  <c:v>9</c:v>
                </c:pt>
                <c:pt idx="193">
                  <c:v>9.06</c:v>
                </c:pt>
                <c:pt idx="194">
                  <c:v>9.09</c:v>
                </c:pt>
                <c:pt idx="195">
                  <c:v>9.08</c:v>
                </c:pt>
                <c:pt idx="196">
                  <c:v>9.05</c:v>
                </c:pt>
                <c:pt idx="197">
                  <c:v>9.02</c:v>
                </c:pt>
                <c:pt idx="198">
                  <c:v>8.99</c:v>
                </c:pt>
                <c:pt idx="199">
                  <c:v>8.97</c:v>
                </c:pt>
                <c:pt idx="200">
                  <c:v>8.95</c:v>
                </c:pt>
                <c:pt idx="201">
                  <c:v>8.93</c:v>
                </c:pt>
                <c:pt idx="202">
                  <c:v>8.91</c:v>
                </c:pt>
                <c:pt idx="203">
                  <c:v>8.87</c:v>
                </c:pt>
                <c:pt idx="204">
                  <c:v>8.83</c:v>
                </c:pt>
                <c:pt idx="205">
                  <c:v>8.78</c:v>
                </c:pt>
                <c:pt idx="206">
                  <c:v>8.75</c:v>
                </c:pt>
                <c:pt idx="207">
                  <c:v>8.72</c:v>
                </c:pt>
                <c:pt idx="208">
                  <c:v>8.7</c:v>
                </c:pt>
                <c:pt idx="209">
                  <c:v>8.68</c:v>
                </c:pt>
                <c:pt idx="210">
                  <c:v>8.67</c:v>
                </c:pt>
                <c:pt idx="211">
                  <c:v>8.67</c:v>
                </c:pt>
                <c:pt idx="212">
                  <c:v>8.69</c:v>
                </c:pt>
                <c:pt idx="213">
                  <c:v>8.72</c:v>
                </c:pt>
                <c:pt idx="214">
                  <c:v>8.78</c:v>
                </c:pt>
                <c:pt idx="215">
                  <c:v>8.85</c:v>
                </c:pt>
                <c:pt idx="216">
                  <c:v>8.91</c:v>
                </c:pt>
                <c:pt idx="217">
                  <c:v>8.97</c:v>
                </c:pt>
                <c:pt idx="218">
                  <c:v>9.01</c:v>
                </c:pt>
                <c:pt idx="219">
                  <c:v>9.02</c:v>
                </c:pt>
                <c:pt idx="220">
                  <c:v>9.02</c:v>
                </c:pt>
                <c:pt idx="221">
                  <c:v>9.01</c:v>
                </c:pt>
                <c:pt idx="222">
                  <c:v>8.99</c:v>
                </c:pt>
                <c:pt idx="223">
                  <c:v>8.95</c:v>
                </c:pt>
                <c:pt idx="224">
                  <c:v>8.92</c:v>
                </c:pt>
                <c:pt idx="225">
                  <c:v>8.89</c:v>
                </c:pt>
                <c:pt idx="226">
                  <c:v>8.88</c:v>
                </c:pt>
                <c:pt idx="227">
                  <c:v>8.87</c:v>
                </c:pt>
                <c:pt idx="228">
                  <c:v>8.87</c:v>
                </c:pt>
                <c:pt idx="229">
                  <c:v>8.88</c:v>
                </c:pt>
                <c:pt idx="230">
                  <c:v>8.9</c:v>
                </c:pt>
                <c:pt idx="231">
                  <c:v>8.92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37969920"/>
        <c:axId val="758340429"/>
      </c:scatterChart>
      <c:valAx>
        <c:axId val="1837969920"/>
        <c:scaling>
          <c:orientation val="minMax"/>
        </c:scaling>
        <c:delete val="0"/>
        <c:axPos val="b"/>
        <c:title>
          <c:tx>
            <c:rich>
              <a:bodyPr rot="0" spcFirstLastPara="0" vertOverflow="ellipsis" vert="horz" wrap="square" anchor="ctr" anchorCtr="1"/>
              <a:lstStyle/>
              <a:p>
                <a:pPr lvl="0">
                  <a:defRPr lang="zh-CN" sz="14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sz="1400" b="1" i="0">
                    <a:solidFill>
                      <a:srgbClr val="000000"/>
                    </a:solidFill>
                    <a:latin typeface="+mn-lt"/>
                  </a:rPr>
                  <a:t>Time (s)</a:t>
                </a:r>
                <a:endParaRPr sz="1400" b="1" i="0">
                  <a:solidFill>
                    <a:srgbClr val="000000"/>
                  </a:solidFill>
                  <a:latin typeface="+mn-lt"/>
                </a:endParaRPr>
              </a:p>
            </c:rich>
          </c:tx>
          <c:layout>
            <c:manualLayout>
              <c:xMode val="edge"/>
              <c:yMode val="edge"/>
              <c:x val="0.881428296456"/>
              <c:y val="0.942840338235628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</c:spPr>
        <c:txPr>
          <a:bodyPr rot="-60000000" spcFirstLastPara="0" vertOverflow="ellipsis" vert="horz" wrap="square" anchor="ctr" anchorCtr="1"/>
          <a:lstStyle/>
          <a:p>
            <a:pPr>
              <a:defRPr lang="zh-CN" sz="14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  <c:crossAx val="758340429"/>
        <c:crosses val="autoZero"/>
        <c:crossBetween val="midCat"/>
      </c:valAx>
      <c:valAx>
        <c:axId val="758340429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rgbClr val="B7B7B7"/>
              </a:solidFill>
              <a:prstDash val="solid"/>
              <a:round/>
            </a:ln>
          </c:spPr>
        </c:majorGridlines>
        <c:title>
          <c:tx>
            <c:rich>
              <a:bodyPr rot="-5400000" spcFirstLastPara="0" vertOverflow="ellipsis" vert="horz" wrap="square" anchor="ctr" anchorCtr="1"/>
              <a:lstStyle/>
              <a:p>
                <a:pPr lvl="0">
                  <a:defRPr lang="zh-CN" sz="14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sz="1400" b="1" i="0">
                    <a:solidFill>
                      <a:srgbClr val="000000"/>
                    </a:solidFill>
                    <a:latin typeface="+mn-lt"/>
                  </a:rPr>
                  <a:t>Speed (m/s) and acceleration (m/s2)</a:t>
                </a:r>
                <a:endParaRPr sz="1400" b="1" i="0">
                  <a:solidFill>
                    <a:srgbClr val="000000"/>
                  </a:solidFill>
                  <a:latin typeface="+mn-lt"/>
                </a:endParaRPr>
              </a:p>
            </c:rich>
          </c:tx>
          <c:layout>
            <c:manualLayout>
              <c:xMode val="edge"/>
              <c:yMode val="edge"/>
              <c:x val="0.0113309947525994"/>
              <c:y val="0.129824755602226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spPr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</c:spPr>
        <c:txPr>
          <a:bodyPr rot="-60000000" spcFirstLastPara="0" vertOverflow="ellipsis" vert="horz" wrap="square" anchor="ctr" anchorCtr="1"/>
          <a:lstStyle/>
          <a:p>
            <a:pPr>
              <a:defRPr lang="zh-CN" sz="14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  <c:crossAx val="1837969920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650061045600781"/>
          <c:y val="0.379431862603433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zh-CN" sz="1600" b="1" i="0" u="none" strike="noStrike" kern="1200" baseline="0">
              <a:solidFill>
                <a:srgbClr val="1A1A1A"/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9ae097b2-9431-4722-8c9f-0f93bd821bfe}"/>
      </c:ext>
    </c:extLst>
  </c:chart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0.100367146914058"/>
          <c:y val="0.0209480536466256"/>
          <c:w val="0.813383963293777"/>
          <c:h val="0.82900884738847"/>
        </c:manualLayout>
      </c:layout>
      <c:scatterChart>
        <c:scatterStyle val="marker"/>
        <c:varyColors val="0"/>
        <c:ser>
          <c:idx val="0"/>
          <c:order val="0"/>
          <c:tx>
            <c:strRef>
              <c:f>"Force-Velocity"</c:f>
              <c:strCache>
                <c:ptCount val="1"/>
                <c:pt idx="0">
                  <c:v>Force-Velocity</c:v>
                </c:pt>
              </c:strCache>
            </c:strRef>
          </c:tx>
          <c:spPr>
            <a:ln w="19050" cap="rnd" cmpd="sng" algn="ctr">
              <a:noFill/>
              <a:prstDash val="solid"/>
              <a:round/>
            </a:ln>
          </c:spPr>
          <c:marker>
            <c:symbol val="circle"/>
            <c:size val="7"/>
            <c:spPr>
              <a:solidFill>
                <a:schemeClr val="accent1"/>
              </a:solidFill>
              <a:ln w="6350" cap="flat" cmpd="sng" algn="ctr">
                <a:solidFill>
                  <a:schemeClr val="accent1"/>
                </a:solidFill>
                <a:prstDash val="solid"/>
                <a:round/>
              </a:ln>
            </c:spPr>
          </c:marker>
          <c:dLbls>
            <c:delete val="1"/>
          </c:dLbls>
          <c:xVal>
            <c:numRef>
              <c:f>'From speed-time curves'!$D$2:$D$275</c:f>
              <c:numCache>
                <c:formatCode>0.00</c:formatCode>
                <c:ptCount val="274"/>
                <c:pt idx="0">
                  <c:v>0</c:v>
                </c:pt>
                <c:pt idx="1">
                  <c:v>0.139011603338908</c:v>
                </c:pt>
                <c:pt idx="2">
                  <c:v>0.27591931233028</c:v>
                </c:pt>
                <c:pt idx="3">
                  <c:v>0.410754968714801</c:v>
                </c:pt>
                <c:pt idx="4">
                  <c:v>0.60919182429807</c:v>
                </c:pt>
                <c:pt idx="5">
                  <c:v>0.738983512141286</c:v>
                </c:pt>
                <c:pt idx="6">
                  <c:v>0.866810845989212</c:v>
                </c:pt>
                <c:pt idx="7">
                  <c:v>0.992703555685746</c:v>
                </c:pt>
                <c:pt idx="8">
                  <c:v>1.11669092112349</c:v>
                </c:pt>
                <c:pt idx="9">
                  <c:v>1.23880177905363</c:v>
                </c:pt>
                <c:pt idx="10">
                  <c:v>1.35906452979271</c:v>
                </c:pt>
                <c:pt idx="11">
                  <c:v>1.47750714382793</c:v>
                </c:pt>
                <c:pt idx="12">
                  <c:v>1.65181845380654</c:v>
                </c:pt>
                <c:pt idx="13">
                  <c:v>1.76583033464282</c:v>
                </c:pt>
                <c:pt idx="14">
                  <c:v>1.87811668361067</c:v>
                </c:pt>
                <c:pt idx="15">
                  <c:v>1.98870361606058</c:v>
                </c:pt>
                <c:pt idx="16">
                  <c:v>2.09761685209591</c:v>
                </c:pt>
                <c:pt idx="17">
                  <c:v>2.20488172255483</c:v>
                </c:pt>
                <c:pt idx="18">
                  <c:v>2.31052317490169</c:v>
                </c:pt>
                <c:pt idx="19">
                  <c:v>2.46599508926815</c:v>
                </c:pt>
                <c:pt idx="20">
                  <c:v>2.56768467771947</c:v>
                </c:pt>
                <c:pt idx="21">
                  <c:v>2.66783522809623</c:v>
                </c:pt>
                <c:pt idx="22">
                  <c:v>2.76647003322742</c:v>
                </c:pt>
                <c:pt idx="23">
                  <c:v>2.86361203341282</c:v>
                </c:pt>
                <c:pt idx="24">
                  <c:v>2.95928382175842</c:v>
                </c:pt>
                <c:pt idx="25">
                  <c:v>3.05350764943107</c:v>
                </c:pt>
                <c:pt idx="26">
                  <c:v>3.1463054308336</c:v>
                </c:pt>
                <c:pt idx="27">
                  <c:v>3.28287538896181</c:v>
                </c:pt>
                <c:pt idx="28">
                  <c:v>3.37220176596993</c:v>
                </c:pt>
                <c:pt idx="29">
                  <c:v>3.46017621799366</c:v>
                </c:pt>
                <c:pt idx="30">
                  <c:v>3.54681920596768</c:v>
                </c:pt>
                <c:pt idx="31">
                  <c:v>3.63215088115719</c:v>
                </c:pt>
                <c:pt idx="32">
                  <c:v>3.71619108984473</c:v>
                </c:pt>
                <c:pt idx="33">
                  <c:v>3.79895937794596</c:v>
                </c:pt>
                <c:pt idx="34">
                  <c:v>3.92076898879534</c:v>
                </c:pt>
                <c:pt idx="35">
                  <c:v>4.00044105848821</c:v>
                </c:pt>
                <c:pt idx="36">
                  <c:v>4.07890731792455</c:v>
                </c:pt>
                <c:pt idx="37">
                  <c:v>4.15618601664125</c:v>
                </c:pt>
                <c:pt idx="38">
                  <c:v>4.23229512797452</c:v>
                </c:pt>
                <c:pt idx="39">
                  <c:v>4.30725235324012</c:v>
                </c:pt>
                <c:pt idx="40">
                  <c:v>4.3810751258503</c:v>
                </c:pt>
                <c:pt idx="41">
                  <c:v>4.45378061536839</c:v>
                </c:pt>
                <c:pt idx="42">
                  <c:v>4.56078086374831</c:v>
                </c:pt>
                <c:pt idx="43">
                  <c:v>4.63076656673706</c:v>
                </c:pt>
                <c:pt idx="44">
                  <c:v>4.6996930594053</c:v>
                </c:pt>
                <c:pt idx="45">
                  <c:v>4.7675763725487</c:v>
                </c:pt>
                <c:pt idx="46">
                  <c:v>4.83443229434213</c:v>
                </c:pt>
                <c:pt idx="47">
                  <c:v>4.90027637401173</c:v>
                </c:pt>
                <c:pt idx="48">
                  <c:v>4.96512392545125</c:v>
                </c:pt>
                <c:pt idx="49">
                  <c:v>5.0605596918129</c:v>
                </c:pt>
                <c:pt idx="50">
                  <c:v>5.12298140858664</c:v>
                </c:pt>
                <c:pt idx="51">
                  <c:v>5.18445839345361</c:v>
                </c:pt>
                <c:pt idx="52">
                  <c:v>5.2450049446168</c:v>
                </c:pt>
                <c:pt idx="53">
                  <c:v>5.3046351438806</c:v>
                </c:pt>
                <c:pt idx="54">
                  <c:v>5.36336285992602</c:v>
                </c:pt>
                <c:pt idx="55">
                  <c:v>5.42120175153619</c:v>
                </c:pt>
                <c:pt idx="56">
                  <c:v>5.4781652707731</c:v>
                </c:pt>
                <c:pt idx="57">
                  <c:v>5.56199815254506</c:v>
                </c:pt>
                <c:pt idx="58">
                  <c:v>5.61683076511575</c:v>
                </c:pt>
                <c:pt idx="59">
                  <c:v>5.67083350434582</c:v>
                </c:pt>
                <c:pt idx="60">
                  <c:v>5.72401893009206</c:v>
                </c:pt>
                <c:pt idx="61">
                  <c:v>5.77639941212201</c:v>
                </c:pt>
                <c:pt idx="62">
                  <c:v>5.8279871329909</c:v>
                </c:pt>
                <c:pt idx="63">
                  <c:v>5.87879409087504</c:v>
                </c:pt>
                <c:pt idx="64">
                  <c:v>5.95356639691498</c:v>
                </c:pt>
                <c:pt idx="65">
                  <c:v>6.00247275443776</c:v>
                </c:pt>
                <c:pt idx="66">
                  <c:v>6.05063893051757</c:v>
                </c:pt>
                <c:pt idx="67">
                  <c:v>6.09807612755417</c:v>
                </c:pt>
                <c:pt idx="68">
                  <c:v>6.14479537840274</c:v>
                </c:pt>
                <c:pt idx="69">
                  <c:v>6.19080754893989</c:v>
                </c:pt>
                <c:pt idx="70">
                  <c:v>6.23612334059077</c:v>
                </c:pt>
                <c:pt idx="71">
                  <c:v>6.28075329281804</c:v>
                </c:pt>
                <c:pt idx="72">
                  <c:v>6.34643493536188</c:v>
                </c:pt>
                <c:pt idx="73">
                  <c:v>6.3893953583187</c:v>
                </c:pt>
                <c:pt idx="74">
                  <c:v>6.43170558957314</c:v>
                </c:pt>
                <c:pt idx="75">
                  <c:v>6.47337546956019</c:v>
                </c:pt>
                <c:pt idx="76">
                  <c:v>6.51441468978316</c:v>
                </c:pt>
                <c:pt idx="77">
                  <c:v>6.55483279506765</c:v>
                </c:pt>
                <c:pt idx="78">
                  <c:v>6.59463918578154</c:v>
                </c:pt>
                <c:pt idx="79">
                  <c:v>6.65322202074662</c:v>
                </c:pt>
                <c:pt idx="80">
                  <c:v>6.69153932327799</c:v>
                </c:pt>
                <c:pt idx="81">
                  <c:v>6.72927670618919</c:v>
                </c:pt>
                <c:pt idx="82">
                  <c:v>6.76644294637063</c:v>
                </c:pt>
                <c:pt idx="83">
                  <c:v>6.80304668787745</c:v>
                </c:pt>
                <c:pt idx="84">
                  <c:v>6.83909644393984</c:v>
                </c:pt>
                <c:pt idx="85">
                  <c:v>6.87460059894313</c:v>
                </c:pt>
                <c:pt idx="86">
                  <c:v>6.90956741037775</c:v>
                </c:pt>
                <c:pt idx="87">
                  <c:v>6.96102786451067</c:v>
                </c:pt>
                <c:pt idx="88">
                  <c:v>6.9946866280476</c:v>
                </c:pt>
                <c:pt idx="89">
                  <c:v>7.02783597740148</c:v>
                </c:pt>
                <c:pt idx="90">
                  <c:v>7.06048362238641</c:v>
                </c:pt>
                <c:pt idx="91">
                  <c:v>7.09263715613102</c:v>
                </c:pt>
                <c:pt idx="92">
                  <c:v>7.12430405684447</c:v>
                </c:pt>
                <c:pt idx="93">
                  <c:v>7.15549168955573</c:v>
                </c:pt>
                <c:pt idx="94">
                  <c:v>7.20139034822104</c:v>
                </c:pt>
                <c:pt idx="95">
                  <c:v>7.23141130556992</c:v>
                </c:pt>
                <c:pt idx="96">
                  <c:v>7.26097790572158</c:v>
                </c:pt>
                <c:pt idx="97">
                  <c:v>7.29009702522098</c:v>
                </c:pt>
                <c:pt idx="98">
                  <c:v>7.31877543653883</c:v>
                </c:pt>
                <c:pt idx="99">
                  <c:v>7.34701980964679</c:v>
                </c:pt>
                <c:pt idx="100">
                  <c:v>7.3748367135687</c:v>
                </c:pt>
                <c:pt idx="101">
                  <c:v>7.4022326179084</c:v>
                </c:pt>
                <c:pt idx="102">
                  <c:v>7.44255101186146</c:v>
                </c:pt>
                <c:pt idx="103">
                  <c:v>7.46892208283471</c:v>
                </c:pt>
                <c:pt idx="104">
                  <c:v>7.4948940364262</c:v>
                </c:pt>
                <c:pt idx="105">
                  <c:v>7.52047291314466</c:v>
                </c:pt>
                <c:pt idx="106">
                  <c:v>7.54566466207773</c:v>
                </c:pt>
                <c:pt idx="107">
                  <c:v>7.57047514227558</c:v>
                </c:pt>
                <c:pt idx="108">
                  <c:v>7.59491012411363</c:v>
                </c:pt>
                <c:pt idx="109">
                  <c:v>7.63087094554761</c:v>
                </c:pt>
                <c:pt idx="110">
                  <c:v>7.65439185700544</c:v>
                </c:pt>
                <c:pt idx="111">
                  <c:v>7.67755678729712</c:v>
                </c:pt>
                <c:pt idx="112">
                  <c:v>7.70037112407911</c:v>
                </c:pt>
                <c:pt idx="113">
                  <c:v>7.72284017346749</c:v>
                </c:pt>
                <c:pt idx="114">
                  <c:v>7.74496916127204</c:v>
                </c:pt>
                <c:pt idx="115">
                  <c:v>7.76676323421164</c:v>
                </c:pt>
                <c:pt idx="116">
                  <c:v>7.7882274611113</c:v>
                </c:pt>
                <c:pt idx="117">
                  <c:v>7.81981623968591</c:v>
                </c:pt>
                <c:pt idx="118">
                  <c:v>7.84047752700602</c:v>
                </c:pt>
                <c:pt idx="119">
                  <c:v>7.8608261126195</c:v>
                </c:pt>
                <c:pt idx="120">
                  <c:v>7.8808667291626</c:v>
                </c:pt>
                <c:pt idx="121">
                  <c:v>7.90060403764469</c:v>
                </c:pt>
                <c:pt idx="122">
                  <c:v>7.92004262853233</c:v>
                </c:pt>
                <c:pt idx="123">
                  <c:v>7.93918702281687</c:v>
                </c:pt>
                <c:pt idx="124">
                  <c:v>7.96736171715022</c:v>
                </c:pt>
                <c:pt idx="125">
                  <c:v>7.98578995277835</c:v>
                </c:pt>
                <c:pt idx="126">
                  <c:v>8.00393928319394</c:v>
                </c:pt>
                <c:pt idx="127">
                  <c:v>8.02181392953457</c:v>
                </c:pt>
                <c:pt idx="128">
                  <c:v>8.03941804905228</c:v>
                </c:pt>
                <c:pt idx="129">
                  <c:v>8.0567557360805</c:v>
                </c:pt>
                <c:pt idx="130">
                  <c:v>8.07383102298626</c:v>
                </c:pt>
                <c:pt idx="131">
                  <c:v>8.09064788110809</c:v>
                </c:pt>
                <c:pt idx="132">
                  <c:v>8.11539715393373</c:v>
                </c:pt>
                <c:pt idx="133">
                  <c:v>8.13158492249866</c:v>
                </c:pt>
                <c:pt idx="134">
                  <c:v>8.14752769457433</c:v>
                </c:pt>
                <c:pt idx="135">
                  <c:v>8.16322917810107</c:v>
                </c:pt>
                <c:pt idx="136">
                  <c:v>8.17869302490076</c:v>
                </c:pt>
                <c:pt idx="137">
                  <c:v>8.19392283152617</c:v>
                </c:pt>
                <c:pt idx="138">
                  <c:v>8.20892214009743</c:v>
                </c:pt>
                <c:pt idx="139">
                  <c:v>8.2309965357626</c:v>
                </c:pt>
                <c:pt idx="140">
                  <c:v>8.24543474615995</c:v>
                </c:pt>
                <c:pt idx="141">
                  <c:v>8.25965443904859</c:v>
                </c:pt>
                <c:pt idx="142">
                  <c:v>8.27365892161829</c:v>
                </c:pt>
                <c:pt idx="143">
                  <c:v>8.28745145100558</c:v>
                </c:pt>
                <c:pt idx="144">
                  <c:v>8.30103523505134</c:v>
                </c:pt>
                <c:pt idx="145">
                  <c:v>8.31441343304683</c:v>
                </c:pt>
                <c:pt idx="146">
                  <c:v>8.3275891564685</c:v>
                </c:pt>
                <c:pt idx="147">
                  <c:v>8.346979792417</c:v>
                </c:pt>
                <c:pt idx="148">
                  <c:v>8.35966263482907</c:v>
                </c:pt>
                <c:pt idx="149">
                  <c:v>8.37215352664263</c:v>
                </c:pt>
                <c:pt idx="150">
                  <c:v>8.38445537296609</c:v>
                </c:pt>
                <c:pt idx="151">
                  <c:v>8.39657103494003</c:v>
                </c:pt>
                <c:pt idx="152">
                  <c:v>8.4085033304026</c:v>
                </c:pt>
                <c:pt idx="153">
                  <c:v>8.42025503454492</c:v>
                </c:pt>
                <c:pt idx="154">
                  <c:v>8.43754994955684</c:v>
                </c:pt>
                <c:pt idx="155">
                  <c:v>8.44886204278622</c:v>
                </c:pt>
                <c:pt idx="156">
                  <c:v>8.46000293124971</c:v>
                </c:pt>
                <c:pt idx="157">
                  <c:v>8.47097520607448</c:v>
                </c:pt>
                <c:pt idx="158">
                  <c:v>8.48178141917182</c:v>
                </c:pt>
                <c:pt idx="159">
                  <c:v>8.4924240838307</c:v>
                </c:pt>
                <c:pt idx="160">
                  <c:v>8.50290567530229</c:v>
                </c:pt>
                <c:pt idx="161">
                  <c:v>8.51322863137569</c:v>
                </c:pt>
                <c:pt idx="162">
                  <c:v>8.52842086611876</c:v>
                </c:pt>
                <c:pt idx="163">
                  <c:v>8.53835765827169</c:v>
                </c:pt>
                <c:pt idx="164">
                  <c:v>8.54814406038278</c:v>
                </c:pt>
                <c:pt idx="165">
                  <c:v>8.55778234855525</c:v>
                </c:pt>
                <c:pt idx="166">
                  <c:v>8.56727476444427</c:v>
                </c:pt>
                <c:pt idx="167">
                  <c:v>8.57662351577828</c:v>
                </c:pt>
                <c:pt idx="168">
                  <c:v>8.58583077687252</c:v>
                </c:pt>
                <c:pt idx="169">
                  <c:v>8.59938104976817</c:v>
                </c:pt>
                <c:pt idx="170">
                  <c:v>8.60824388316015</c:v>
                </c:pt>
                <c:pt idx="171">
                  <c:v>8.61697258051868</c:v>
                </c:pt>
                <c:pt idx="172">
                  <c:v>8.62556917194796</c:v>
                </c:pt>
                <c:pt idx="173">
                  <c:v>8.63403565682728</c:v>
                </c:pt>
                <c:pt idx="174">
                  <c:v>8.64237400427595</c:v>
                </c:pt>
                <c:pt idx="175">
                  <c:v>8.65058615361135</c:v>
                </c:pt>
                <c:pt idx="176">
                  <c:v>8.65867401479991</c:v>
                </c:pt>
                <c:pt idx="177">
                  <c:v>8.67057687332922</c:v>
                </c:pt>
                <c:pt idx="178">
                  <c:v>8.67836218162862</c:v>
                </c:pt>
                <c:pt idx="179">
                  <c:v>8.68602966187819</c:v>
                </c:pt>
                <c:pt idx="180">
                  <c:v>8.69358109736624</c:v>
                </c:pt>
                <c:pt idx="181">
                  <c:v>8.70101824439163</c:v>
                </c:pt>
                <c:pt idx="182">
                  <c:v>8.70834283267218</c:v>
                </c:pt>
                <c:pt idx="183">
                  <c:v>8.71555656574705</c:v>
                </c:pt>
                <c:pt idx="184">
                  <c:v>8.72617297498757</c:v>
                </c:pt>
                <c:pt idx="185">
                  <c:v>8.73311685479313</c:v>
                </c:pt>
                <c:pt idx="186">
                  <c:v>8.73995564128904</c:v>
                </c:pt>
                <c:pt idx="187">
                  <c:v>8.74669092502758</c:v>
                </c:pt>
                <c:pt idx="188">
                  <c:v>8.75332427248853</c:v>
                </c:pt>
                <c:pt idx="189">
                  <c:v>8.75985722644352</c:v>
                </c:pt>
                <c:pt idx="190">
                  <c:v>8.76629130631484</c:v>
                </c:pt>
                <c:pt idx="191">
                  <c:v>8.77262800852886</c:v>
                </c:pt>
                <c:pt idx="192">
                  <c:v>8.78195369652439</c:v>
                </c:pt>
                <c:pt idx="193">
                  <c:v>8.78805335367569</c:v>
                </c:pt>
                <c:pt idx="194">
                  <c:v>8.79406069454624</c:v>
                </c:pt>
                <c:pt idx="195">
                  <c:v>8.7999771163122</c:v>
                </c:pt>
                <c:pt idx="196">
                  <c:v>8.80580399500398</c:v>
                </c:pt>
                <c:pt idx="197">
                  <c:v>8.81154268582619</c:v>
                </c:pt>
                <c:pt idx="198">
                  <c:v>8.81719452347289</c:v>
                </c:pt>
                <c:pt idx="199">
                  <c:v>8.82551230024611</c:v>
                </c:pt>
                <c:pt idx="200">
                  <c:v>8.83095271242825</c:v>
                </c:pt>
                <c:pt idx="201">
                  <c:v>8.83631078578281</c:v>
                </c:pt>
                <c:pt idx="202">
                  <c:v>8.84158776648055</c:v>
                </c:pt>
                <c:pt idx="203">
                  <c:v>8.84678488183183</c:v>
                </c:pt>
                <c:pt idx="204">
                  <c:v>8.85190334057208</c:v>
                </c:pt>
                <c:pt idx="205">
                  <c:v>8.85694433314295</c:v>
                </c:pt>
                <c:pt idx="206">
                  <c:v>8.86190903196912</c:v>
                </c:pt>
                <c:pt idx="207">
                  <c:v>8.86921555051472</c:v>
                </c:pt>
                <c:pt idx="208">
                  <c:v>8.87399452855035</c:v>
                </c:pt>
                <c:pt idx="209">
                  <c:v>8.87870117834406</c:v>
                </c:pt>
                <c:pt idx="210">
                  <c:v>8.88333659455972</c:v>
                </c:pt>
                <c:pt idx="211">
                  <c:v>8.88790185529381</c:v>
                </c:pt>
                <c:pt idx="212">
                  <c:v>8.89239802232621</c:v>
                </c:pt>
                <c:pt idx="213">
                  <c:v>8.89682614136709</c:v>
                </c:pt>
                <c:pt idx="214">
                  <c:v>8.90334297854638</c:v>
                </c:pt>
                <c:pt idx="215">
                  <c:v>8.90760544931781</c:v>
                </c:pt>
                <c:pt idx="216">
                  <c:v>8.91180340901286</c:v>
                </c:pt>
                <c:pt idx="217">
                  <c:v>8.91593783398517</c:v>
                </c:pt>
                <c:pt idx="218">
                  <c:v>8.92000968581165</c:v>
                </c:pt>
                <c:pt idx="219">
                  <c:v>8.92401991151602</c:v>
                </c:pt>
                <c:pt idx="220">
                  <c:v>8.92796944378912</c:v>
                </c:pt>
                <c:pt idx="221">
                  <c:v>8.93185920120585</c:v>
                </c:pt>
                <c:pt idx="222">
                  <c:v>8.93758373469687</c:v>
                </c:pt>
                <c:pt idx="223">
                  <c:v>8.94132798302076</c:v>
                </c:pt>
                <c:pt idx="224">
                  <c:v>8.9450155633925</c:v>
                </c:pt>
                <c:pt idx="225">
                  <c:v>8.94864733346271</c:v>
                </c:pt>
                <c:pt idx="226">
                  <c:v>8.95222413790171</c:v>
                </c:pt>
                <c:pt idx="227">
                  <c:v>8.95574680859604</c:v>
                </c:pt>
                <c:pt idx="228">
                  <c:v>8.95921616484191</c:v>
                </c:pt>
                <c:pt idx="229">
                  <c:v>8.96432199636146</c:v>
                </c:pt>
                <c:pt idx="230">
                  <c:v>8.96766156999469</c:v>
                </c:pt>
                <c:pt idx="231">
                  <c:v>8.97095060029253</c:v>
                </c:pt>
              </c:numCache>
            </c:numRef>
          </c:xVal>
          <c:yVal>
            <c:numRef>
              <c:f>'From speed-time curves'!$L$2:$L$275</c:f>
              <c:numCache>
                <c:formatCode>0.00</c:formatCode>
                <c:ptCount val="274"/>
                <c:pt idx="0">
                  <c:v>7.00371431910675</c:v>
                </c:pt>
                <c:pt idx="1">
                  <c:v>6.89776784172208</c:v>
                </c:pt>
                <c:pt idx="2">
                  <c:v>6.79352727689374</c:v>
                </c:pt>
                <c:pt idx="3">
                  <c:v>6.69096372864023</c:v>
                </c:pt>
                <c:pt idx="4">
                  <c:v>6.54020090347667</c:v>
                </c:pt>
                <c:pt idx="5">
                  <c:v>6.44170692692921</c:v>
                </c:pt>
                <c:pt idx="6">
                  <c:v>6.34479293281538</c:v>
                </c:pt>
                <c:pt idx="7">
                  <c:v>6.24943232576347</c:v>
                </c:pt>
                <c:pt idx="8">
                  <c:v>6.15559899350781</c:v>
                </c:pt>
                <c:pt idx="9">
                  <c:v>6.0632672971561</c:v>
                </c:pt>
                <c:pt idx="10">
                  <c:v>5.97241206167669</c:v>
                </c:pt>
                <c:pt idx="11">
                  <c:v>5.88300856660041</c:v>
                </c:pt>
                <c:pt idx="12">
                  <c:v>5.75157235530732</c:v>
                </c:pt>
                <c:pt idx="13">
                  <c:v>5.66569296078941</c:v>
                </c:pt>
                <c:pt idx="14">
                  <c:v>5.58118223531595</c:v>
                </c:pt>
                <c:pt idx="15">
                  <c:v>5.49801739437118</c:v>
                </c:pt>
                <c:pt idx="16">
                  <c:v>5.41617606046372</c:v>
                </c:pt>
                <c:pt idx="17">
                  <c:v>5.33563625509828</c:v>
                </c:pt>
                <c:pt idx="18">
                  <c:v>5.25637639092491</c:v>
                </c:pt>
                <c:pt idx="19">
                  <c:v>5.13984020391135</c:v>
                </c:pt>
                <c:pt idx="20">
                  <c:v>5.06368824613307</c:v>
                </c:pt>
                <c:pt idx="21">
                  <c:v>4.98874364476223</c:v>
                </c:pt>
                <c:pt idx="22">
                  <c:v>4.91498647999725</c:v>
                </c:pt>
                <c:pt idx="23">
                  <c:v>4.84239718298837</c:v>
                </c:pt>
                <c:pt idx="24">
                  <c:v>4.77095652903997</c:v>
                </c:pt>
                <c:pt idx="25">
                  <c:v>4.70064563096036</c:v>
                </c:pt>
                <c:pt idx="26">
                  <c:v>4.6314459325556</c:v>
                </c:pt>
                <c:pt idx="27">
                  <c:v>4.52969009002794</c:v>
                </c:pt>
                <c:pt idx="28">
                  <c:v>4.46318932256374</c:v>
                </c:pt>
                <c:pt idx="29">
                  <c:v>4.39773732402521</c:v>
                </c:pt>
                <c:pt idx="30">
                  <c:v>4.33331695088164</c:v>
                </c:pt>
                <c:pt idx="31">
                  <c:v>4.269911357238</c:v>
                </c:pt>
                <c:pt idx="32">
                  <c:v>4.20750398918355</c:v>
                </c:pt>
                <c:pt idx="33">
                  <c:v>4.14607857926048</c:v>
                </c:pt>
                <c:pt idx="34">
                  <c:v>4.05574674112014</c:v>
                </c:pt>
                <c:pt idx="35">
                  <c:v>3.99670688769835</c:v>
                </c:pt>
                <c:pt idx="36">
                  <c:v>3.93859423497825</c:v>
                </c:pt>
                <c:pt idx="37">
                  <c:v>3.88139373916534</c:v>
                </c:pt>
                <c:pt idx="38">
                  <c:v>3.82509061451624</c:v>
                </c:pt>
                <c:pt idx="39">
                  <c:v>3.76967032852093</c:v>
                </c:pt>
                <c:pt idx="40">
                  <c:v>3.71511859718532</c:v>
                </c:pt>
                <c:pt idx="41">
                  <c:v>3.66142138041169</c:v>
                </c:pt>
                <c:pt idx="42">
                  <c:v>3.58244764533006</c:v>
                </c:pt>
                <c:pt idx="43">
                  <c:v>3.53082684953638</c:v>
                </c:pt>
                <c:pt idx="44">
                  <c:v>3.48001328417217</c:v>
                </c:pt>
                <c:pt idx="45">
                  <c:v>3.4299939520217</c:v>
                </c:pt>
                <c:pt idx="46">
                  <c:v>3.38075607601078</c:v>
                </c:pt>
                <c:pt idx="47">
                  <c:v>3.33228709517099</c:v>
                </c:pt>
                <c:pt idx="48">
                  <c:v>3.28457466068627</c:v>
                </c:pt>
                <c:pt idx="49">
                  <c:v>3.21439803196643</c:v>
                </c:pt>
                <c:pt idx="50">
                  <c:v>3.16852429481187</c:v>
                </c:pt>
                <c:pt idx="51">
                  <c:v>3.12336549864101</c:v>
                </c:pt>
                <c:pt idx="52">
                  <c:v>3.07891020251082</c:v>
                </c:pt>
                <c:pt idx="53">
                  <c:v>3.0351471572746</c:v>
                </c:pt>
                <c:pt idx="54">
                  <c:v>2.9920653021192</c:v>
                </c:pt>
                <c:pt idx="55">
                  <c:v>2.94965376117151</c:v>
                </c:pt>
                <c:pt idx="56">
                  <c:v>2.9079018401726</c:v>
                </c:pt>
                <c:pt idx="57">
                  <c:v>2.84648779051837</c:v>
                </c:pt>
                <c:pt idx="58">
                  <c:v>2.80633929461257</c:v>
                </c:pt>
                <c:pt idx="59">
                  <c:v>2.7668143724787</c:v>
                </c:pt>
                <c:pt idx="60">
                  <c:v>2.72790310770381</c:v>
                </c:pt>
                <c:pt idx="61">
                  <c:v>2.68959574834077</c:v>
                </c:pt>
                <c:pt idx="62">
                  <c:v>2.65188270398705</c:v>
                </c:pt>
                <c:pt idx="63">
                  <c:v>2.61475454292069</c:v>
                </c:pt>
                <c:pt idx="64">
                  <c:v>2.56013870850673</c:v>
                </c:pt>
                <c:pt idx="65">
                  <c:v>2.52443250802522</c:v>
                </c:pt>
                <c:pt idx="66">
                  <c:v>2.48927938936179</c:v>
                </c:pt>
                <c:pt idx="67">
                  <c:v>2.45467060088577</c:v>
                </c:pt>
                <c:pt idx="68">
                  <c:v>2.42059753486246</c:v>
                </c:pt>
                <c:pt idx="69">
                  <c:v>2.3870517249316</c:v>
                </c:pt>
                <c:pt idx="70">
                  <c:v>2.3540248436343</c:v>
                </c:pt>
                <c:pt idx="71">
                  <c:v>2.32150869998737</c:v>
                </c:pt>
                <c:pt idx="72">
                  <c:v>2.27367452926364</c:v>
                </c:pt>
                <c:pt idx="73">
                  <c:v>2.24240026846732</c:v>
                </c:pt>
                <c:pt idx="74">
                  <c:v>2.2116091176841</c:v>
                </c:pt>
                <c:pt idx="75">
                  <c:v>2.18129347127608</c:v>
                </c:pt>
                <c:pt idx="76">
                  <c:v>2.15144584754387</c:v>
                </c:pt>
                <c:pt idx="77">
                  <c:v>2.12205888658555</c:v>
                </c:pt>
                <c:pt idx="78">
                  <c:v>2.09312534819605</c:v>
                </c:pt>
                <c:pt idx="79">
                  <c:v>2.05055965897539</c:v>
                </c:pt>
                <c:pt idx="80">
                  <c:v>2.02272876812738</c:v>
                </c:pt>
                <c:pt idx="81">
                  <c:v>1.99532687233252</c:v>
                </c:pt>
                <c:pt idx="82">
                  <c:v>1.96834724506646</c:v>
                </c:pt>
                <c:pt idx="83">
                  <c:v>1.9417832686328</c:v>
                </c:pt>
                <c:pt idx="84">
                  <c:v>1.91562843230496</c:v>
                </c:pt>
                <c:pt idx="85">
                  <c:v>1.88987633050261</c:v>
                </c:pt>
                <c:pt idx="86">
                  <c:v>1.86452066100178</c:v>
                </c:pt>
                <c:pt idx="87">
                  <c:v>1.82721693080595</c:v>
                </c:pt>
                <c:pt idx="88">
                  <c:v>1.80282543233992</c:v>
                </c:pt>
                <c:pt idx="89">
                  <c:v>1.77880909724892</c:v>
                </c:pt>
                <c:pt idx="90">
                  <c:v>1.7551620671333</c:v>
                </c:pt>
                <c:pt idx="91">
                  <c:v>1.73187857767841</c:v>
                </c:pt>
                <c:pt idx="92">
                  <c:v>1.70895295706786</c:v>
                </c:pt>
                <c:pt idx="93">
                  <c:v>1.6863796244256</c:v>
                </c:pt>
                <c:pt idx="94">
                  <c:v>1.6531681769008</c:v>
                </c:pt>
                <c:pt idx="95">
                  <c:v>1.63145173091617</c:v>
                </c:pt>
                <c:pt idx="96">
                  <c:v>1.61006873415538</c:v>
                </c:pt>
                <c:pt idx="97">
                  <c:v>1.58901399644172</c:v>
                </c:pt>
                <c:pt idx="98">
                  <c:v>1.56828241046186</c:v>
                </c:pt>
                <c:pt idx="99">
                  <c:v>1.54786895038221</c:v>
                </c:pt>
                <c:pt idx="100">
                  <c:v>1.52776867049015</c:v>
                </c:pt>
                <c:pt idx="101">
                  <c:v>1.50797670385952</c:v>
                </c:pt>
                <c:pt idx="102">
                  <c:v>1.47885638522385</c:v>
                </c:pt>
                <c:pt idx="103">
                  <c:v>1.4598144142182</c:v>
                </c:pt>
                <c:pt idx="104">
                  <c:v>1.44106432396386</c:v>
                </c:pt>
                <c:pt idx="105">
                  <c:v>1.42260158618857</c:v>
                </c:pt>
                <c:pt idx="106">
                  <c:v>1.40442174448107</c:v>
                </c:pt>
                <c:pt idx="107">
                  <c:v>1.38652041310351</c:v>
                </c:pt>
                <c:pt idx="108">
                  <c:v>1.36889327582495</c:v>
                </c:pt>
                <c:pt idx="109">
                  <c:v>1.3429574100419</c:v>
                </c:pt>
                <c:pt idx="110">
                  <c:v>1.32599732035298</c:v>
                </c:pt>
                <c:pt idx="111">
                  <c:v>1.30929684895703</c:v>
                </c:pt>
                <c:pt idx="112">
                  <c:v>1.29285197851003</c:v>
                </c:pt>
                <c:pt idx="113">
                  <c:v>1.27665875511595</c:v>
                </c:pt>
                <c:pt idx="114">
                  <c:v>1.26071328728687</c:v>
                </c:pt>
                <c:pt idx="115">
                  <c:v>1.24501174492143</c:v>
                </c:pt>
                <c:pt idx="116">
                  <c:v>1.22955035830089</c:v>
                </c:pt>
                <c:pt idx="117">
                  <c:v>1.20680047006358</c:v>
                </c:pt>
                <c:pt idx="118">
                  <c:v>1.19192336769229</c:v>
                </c:pt>
                <c:pt idx="119">
                  <c:v>1.17727368847567</c:v>
                </c:pt>
                <c:pt idx="120">
                  <c:v>1.16284792245395</c:v>
                </c:pt>
                <c:pt idx="121">
                  <c:v>1.14864261483177</c:v>
                </c:pt>
                <c:pt idx="122">
                  <c:v>1.1346543650819</c:v>
                </c:pt>
                <c:pt idx="123">
                  <c:v>1.12087982606441</c:v>
                </c:pt>
                <c:pt idx="124">
                  <c:v>1.10061153233548</c:v>
                </c:pt>
                <c:pt idx="125">
                  <c:v>1.08735696899434</c:v>
                </c:pt>
                <c:pt idx="126">
                  <c:v>1.07430480945519</c:v>
                </c:pt>
                <c:pt idx="127">
                  <c:v>1.06145193631943</c:v>
                </c:pt>
                <c:pt idx="128">
                  <c:v>1.04879528099393</c:v>
                </c:pt>
                <c:pt idx="129">
                  <c:v>1.03633182290363</c:v>
                </c:pt>
                <c:pt idx="130">
                  <c:v>1.02405858871742</c:v>
                </c:pt>
                <c:pt idx="131">
                  <c:v>1.01197265158722</c:v>
                </c:pt>
                <c:pt idx="132">
                  <c:v>0.994188637761422</c:v>
                </c:pt>
                <c:pt idx="133">
                  <c:v>0.982558436639969</c:v>
                </c:pt>
                <c:pt idx="134">
                  <c:v>0.971105643973735</c:v>
                </c:pt>
                <c:pt idx="135">
                  <c:v>0.959827533011878</c:v>
                </c:pt>
                <c:pt idx="136">
                  <c:v>0.948721419525691</c:v>
                </c:pt>
                <c:pt idx="137">
                  <c:v>0.937784661127383</c:v>
                </c:pt>
                <c:pt idx="138">
                  <c:v>0.927014656600301</c:v>
                </c:pt>
                <c:pt idx="139">
                  <c:v>0.911166722696195</c:v>
                </c:pt>
                <c:pt idx="140">
                  <c:v>0.900802486797414</c:v>
                </c:pt>
                <c:pt idx="141">
                  <c:v>0.890596215325574</c:v>
                </c:pt>
                <c:pt idx="142">
                  <c:v>0.88054548434215</c:v>
                </c:pt>
                <c:pt idx="143">
                  <c:v>0.870647907591442</c:v>
                </c:pt>
                <c:pt idx="144">
                  <c:v>0.860901135900299</c:v>
                </c:pt>
                <c:pt idx="145">
                  <c:v>0.851302856587827</c:v>
                </c:pt>
                <c:pt idx="146">
                  <c:v>0.8418507928849</c:v>
                </c:pt>
                <c:pt idx="147">
                  <c:v>0.827941957999394</c:v>
                </c:pt>
                <c:pt idx="148">
                  <c:v>0.818845703000931</c:v>
                </c:pt>
                <c:pt idx="149">
                  <c:v>0.809887969568507</c:v>
                </c:pt>
                <c:pt idx="150">
                  <c:v>0.801066635606751</c:v>
                </c:pt>
                <c:pt idx="151">
                  <c:v>0.79237961190706</c:v>
                </c:pt>
                <c:pt idx="152">
                  <c:v>0.783824841626747</c:v>
                </c:pt>
                <c:pt idx="153">
                  <c:v>0.775400299776774</c:v>
                </c:pt>
                <c:pt idx="154">
                  <c:v>0.763003312672962</c:v>
                </c:pt>
                <c:pt idx="155">
                  <c:v>0.754895687087327</c:v>
                </c:pt>
                <c:pt idx="156">
                  <c:v>0.746911446117933</c:v>
                </c:pt>
                <c:pt idx="157">
                  <c:v>0.73904870200031</c:v>
                </c:pt>
                <c:pt idx="158">
                  <c:v>0.731305596152877</c:v>
                </c:pt>
                <c:pt idx="159">
                  <c:v>0.72368029871688</c:v>
                </c:pt>
                <c:pt idx="160">
                  <c:v>0.716171008103837</c:v>
                </c:pt>
                <c:pt idx="161">
                  <c:v>0.708775950550381</c:v>
                </c:pt>
                <c:pt idx="162">
                  <c:v>0.697893738391607</c:v>
                </c:pt>
                <c:pt idx="163">
                  <c:v>0.690776681942547</c:v>
                </c:pt>
                <c:pt idx="164">
                  <c:v>0.683767863245798</c:v>
                </c:pt>
                <c:pt idx="165">
                  <c:v>0.676865628433765</c:v>
                </c:pt>
                <c:pt idx="166">
                  <c:v>0.670068349141982</c:v>
                </c:pt>
                <c:pt idx="167">
                  <c:v>0.663374422108936</c:v>
                </c:pt>
                <c:pt idx="168">
                  <c:v>0.656782268782379</c:v>
                </c:pt>
                <c:pt idx="169">
                  <c:v>0.647081471170058</c:v>
                </c:pt>
                <c:pt idx="170">
                  <c:v>0.640737004620182</c:v>
                </c:pt>
                <c:pt idx="171">
                  <c:v>0.634488975893714</c:v>
                </c:pt>
                <c:pt idx="172">
                  <c:v>0.628335912926506</c:v>
                </c:pt>
                <c:pt idx="173">
                  <c:v>0.622276366309411</c:v>
                </c:pt>
                <c:pt idx="174">
                  <c:v>0.616308908934112</c:v>
                </c:pt>
                <c:pt idx="175">
                  <c:v>0.61043213564466</c:v>
                </c:pt>
                <c:pt idx="176">
                  <c:v>0.604644662894614</c:v>
                </c:pt>
                <c:pt idx="177">
                  <c:v>0.596127918040722</c:v>
                </c:pt>
                <c:pt idx="178">
                  <c:v>0.590557782406421</c:v>
                </c:pt>
                <c:pt idx="179">
                  <c:v>0.585072270251888</c:v>
                </c:pt>
                <c:pt idx="180">
                  <c:v>0.579670091176055</c:v>
                </c:pt>
                <c:pt idx="181">
                  <c:v>0.574349974597617</c:v>
                </c:pt>
                <c:pt idx="182">
                  <c:v>0.569110669446358</c:v>
                </c:pt>
                <c:pt idx="183">
                  <c:v>0.563950943859411</c:v>
                </c:pt>
                <c:pt idx="184">
                  <c:v>0.556357918922093</c:v>
                </c:pt>
                <c:pt idx="185">
                  <c:v>0.551391876209938</c:v>
                </c:pt>
                <c:pt idx="186">
                  <c:v>0.546501248527472</c:v>
                </c:pt>
                <c:pt idx="187">
                  <c:v>0.54168488681424</c:v>
                </c:pt>
                <c:pt idx="188">
                  <c:v>0.53694165963112</c:v>
                </c:pt>
                <c:pt idx="189">
                  <c:v>0.532270452886692</c:v>
                </c:pt>
                <c:pt idx="190">
                  <c:v>0.527670169567974</c:v>
                </c:pt>
                <c:pt idx="191">
                  <c:v>0.523139729475417</c:v>
                </c:pt>
                <c:pt idx="192">
                  <c:v>0.516472703120913</c:v>
                </c:pt>
                <c:pt idx="193">
                  <c:v>0.512112253216888</c:v>
                </c:pt>
                <c:pt idx="194">
                  <c:v>0.507817994518423</c:v>
                </c:pt>
                <c:pt idx="195">
                  <c:v>0.503588919318279</c:v>
                </c:pt>
                <c:pt idx="196">
                  <c:v>0.499424035338533</c:v>
                </c:pt>
                <c:pt idx="197">
                  <c:v>0.49532236549171</c:v>
                </c:pt>
                <c:pt idx="198">
                  <c:v>0.491282947645694</c:v>
                </c:pt>
                <c:pt idx="199">
                  <c:v>0.485338474892872</c:v>
                </c:pt>
                <c:pt idx="200">
                  <c:v>0.481450573787495</c:v>
                </c:pt>
                <c:pt idx="201">
                  <c:v>0.477621671686301</c:v>
                </c:pt>
                <c:pt idx="202">
                  <c:v>0.47385087094523</c:v>
                </c:pt>
                <c:pt idx="203">
                  <c:v>0.470137287647368</c:v>
                </c:pt>
                <c:pt idx="204">
                  <c:v>0.466480051390938</c:v>
                </c:pt>
                <c:pt idx="205">
                  <c:v>0.462878305080627</c:v>
                </c:pt>
                <c:pt idx="206">
                  <c:v>0.459331204722197</c:v>
                </c:pt>
                <c:pt idx="207">
                  <c:v>0.45411120080131</c:v>
                </c:pt>
                <c:pt idx="208">
                  <c:v>0.450697107007967</c:v>
                </c:pt>
                <c:pt idx="209">
                  <c:v>0.447334805467425</c:v>
                </c:pt>
                <c:pt idx="210">
                  <c:v>0.444023508683912</c:v>
                </c:pt>
                <c:pt idx="211">
                  <c:v>0.440762441189407</c:v>
                </c:pt>
                <c:pt idx="212">
                  <c:v>0.437550839358322</c:v>
                </c:pt>
                <c:pt idx="213">
                  <c:v>0.434387951225084</c:v>
                </c:pt>
                <c:pt idx="214">
                  <c:v>0.429733340493145</c:v>
                </c:pt>
                <c:pt idx="215">
                  <c:v>0.42668902166138</c:v>
                </c:pt>
                <c:pt idx="216">
                  <c:v>0.423690873903462</c:v>
                </c:pt>
                <c:pt idx="217">
                  <c:v>0.420738195542027</c:v>
                </c:pt>
                <c:pt idx="218">
                  <c:v>0.417830295606289</c:v>
                </c:pt>
                <c:pt idx="219">
                  <c:v>0.414966493667385</c:v>
                </c:pt>
                <c:pt idx="220">
                  <c:v>0.412146119676294</c:v>
                </c:pt>
                <c:pt idx="221">
                  <c:v>0.409368513804288</c:v>
                </c:pt>
                <c:pt idx="222">
                  <c:v>0.405280876571091</c:v>
                </c:pt>
                <c:pt idx="223">
                  <c:v>0.402607369906129</c:v>
                </c:pt>
                <c:pt idx="224">
                  <c:v>0.399974400198874</c:v>
                </c:pt>
                <c:pt idx="225">
                  <c:v>0.397381351703243</c:v>
                </c:pt>
                <c:pt idx="226">
                  <c:v>0.394827618059338</c:v>
                </c:pt>
                <c:pt idx="227">
                  <c:v>0.392312602149373</c:v>
                </c:pt>
                <c:pt idx="228">
                  <c:v>0.389835715955843</c:v>
                </c:pt>
                <c:pt idx="229">
                  <c:v>0.386190615613316</c:v>
                </c:pt>
                <c:pt idx="230">
                  <c:v>0.383806539600851</c:v>
                </c:pt>
                <c:pt idx="231">
                  <c:v>0.381458604911918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86301750"/>
        <c:axId val="778782458"/>
      </c:scatterChart>
      <c:valAx>
        <c:axId val="1086301750"/>
        <c:scaling>
          <c:orientation val="minMax"/>
        </c:scaling>
        <c:delete val="0"/>
        <c:axPos val="b"/>
        <c:majorGridlines>
          <c:spPr>
            <a:ln w="6350" cap="flat" cmpd="sng" algn="ctr">
              <a:solidFill>
                <a:srgbClr val="B7B7B7"/>
              </a:solidFill>
              <a:prstDash val="solid"/>
              <a:round/>
            </a:ln>
          </c:spPr>
        </c:majorGridlines>
        <c:minorGridlines>
          <c:spPr>
            <a:ln w="6350" cap="flat" cmpd="sng" algn="ctr">
              <a:solidFill>
                <a:srgbClr val="CCCCCC">
                  <a:alpha val="0"/>
                </a:srgbClr>
              </a:solidFill>
              <a:prstDash val="solid"/>
              <a:round/>
            </a:ln>
          </c:spPr>
        </c:minorGridlines>
        <c:title>
          <c:layout/>
          <c:overlay val="0"/>
          <c:tx>
            <c:rich>
              <a:bodyPr/>
              <a:lstStyle/>
              <a:p>
                <a:pPr>
                  <a:defRPr/>
                </a:pPr>
              </a:p>
            </c:rich>
          </c:tx>
        </c:title>
        <c:numFmt formatCode="0.00" sourceLinked="1"/>
        <c:majorTickMark val="none"/>
        <c:minorTickMark val="none"/>
        <c:tickLblPos val="nextTo"/>
        <c:spPr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</c:spPr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  <c:crossAx val="778782458"/>
        <c:crosses val="autoZero"/>
        <c:crossBetween val="midCat"/>
      </c:valAx>
      <c:valAx>
        <c:axId val="778782458"/>
        <c:scaling>
          <c:orientation val="minMax"/>
        </c:scaling>
        <c:delete val="0"/>
        <c:axPos val="l"/>
        <c:title>
          <c:tx>
            <c:rich>
              <a:bodyPr rot="-5400000" spcFirstLastPara="0" vertOverflow="ellipsis" vert="horz" wrap="square" anchor="ctr" anchorCtr="1"/>
              <a:lstStyle/>
              <a:p>
                <a:pPr lvl="0">
                  <a:defRPr lang="zh-CN" sz="14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sz="1400" b="1" i="0">
                    <a:solidFill>
                      <a:srgbClr val="000000"/>
                    </a:solidFill>
                    <a:latin typeface="+mn-lt"/>
                  </a:rPr>
                  <a:t>Speed (m/s)</a:t>
                </a:r>
                <a:endParaRPr sz="1400" b="1" i="0">
                  <a:solidFill>
                    <a:srgbClr val="000000"/>
                  </a:solidFill>
                  <a:latin typeface="+mn-lt"/>
                </a:endParaRPr>
              </a:p>
            </c:rich>
          </c:tx>
          <c:layout>
            <c:manualLayout>
              <c:xMode val="edge"/>
              <c:yMode val="edge"/>
              <c:x val="0.881428296456"/>
              <c:y val="0.942840338235628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spPr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</c:spPr>
        <c:txPr>
          <a:bodyPr rot="-60000000" spcFirstLastPara="0" vertOverflow="ellipsis" vert="horz" wrap="square" anchor="ctr" anchorCtr="1"/>
          <a:lstStyle/>
          <a:p>
            <a:pPr>
              <a:defRPr lang="zh-CN" sz="14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  <c:crossAx val="1086301750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696131658959589"/>
          <c:y val="0.075344662988751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zh-CN" sz="1600" b="1" i="0" u="none" strike="noStrike" kern="1200" baseline="0">
              <a:solidFill>
                <a:srgbClr val="1A1A1A"/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2306c45d-ac5f-4772-9d8b-22199b16d821}"/>
      </c:ext>
    </c:extLst>
  </c:chart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0.0820880771406464"/>
          <c:y val="0.0209480536466256"/>
          <c:w val="0.808240998137107"/>
          <c:h val="0.851897126838657"/>
        </c:manualLayout>
      </c:layout>
      <c:scatterChart>
        <c:scatterStyle val="marker"/>
        <c:varyColors val="0"/>
        <c:ser>
          <c:idx val="0"/>
          <c:order val="0"/>
          <c:tx>
            <c:strRef>
              <c:f>"Speed"</c:f>
              <c:strCache>
                <c:ptCount val="1"/>
                <c:pt idx="0">
                  <c:v>Speed</c:v>
                </c:pt>
              </c:strCache>
            </c:strRef>
          </c:tx>
          <c:spPr>
            <a:ln w="19050" cap="rnd" cmpd="sng" algn="ctr">
              <a:noFill/>
              <a:prstDash val="solid"/>
              <a:round/>
            </a:ln>
          </c:spPr>
          <c:marker>
            <c:symbol val="circle"/>
            <c:size val="7"/>
            <c:spPr>
              <a:solidFill>
                <a:schemeClr val="accent1"/>
              </a:solidFill>
              <a:ln w="6350" cap="flat" cmpd="sng" algn="ctr">
                <a:solidFill>
                  <a:schemeClr val="accent1"/>
                </a:solidFill>
                <a:prstDash val="solid"/>
                <a:round/>
              </a:ln>
            </c:spPr>
          </c:marker>
          <c:dLbls>
            <c:delete val="1"/>
          </c:dLbls>
          <c:xVal>
            <c:numRef>
              <c:f>'From speed-time curves'!$A$2:$A$275</c:f>
              <c:numCache>
                <c:formatCode>General</c:formatCode>
                <c:ptCount val="274"/>
                <c:pt idx="0">
                  <c:v>0</c:v>
                </c:pt>
                <c:pt idx="1">
                  <c:v>0.02</c:v>
                </c:pt>
                <c:pt idx="2">
                  <c:v>0.04</c:v>
                </c:pt>
                <c:pt idx="3">
                  <c:v>0.06</c:v>
                </c:pt>
                <c:pt idx="4">
                  <c:v>0.09</c:v>
                </c:pt>
                <c:pt idx="5">
                  <c:v>0.11</c:v>
                </c:pt>
                <c:pt idx="6">
                  <c:v>0.13</c:v>
                </c:pt>
                <c:pt idx="7">
                  <c:v>0.15</c:v>
                </c:pt>
                <c:pt idx="8">
                  <c:v>0.17</c:v>
                </c:pt>
                <c:pt idx="9">
                  <c:v>0.19</c:v>
                </c:pt>
                <c:pt idx="10">
                  <c:v>0.21</c:v>
                </c:pt>
                <c:pt idx="11">
                  <c:v>0.23</c:v>
                </c:pt>
                <c:pt idx="12">
                  <c:v>0.26</c:v>
                </c:pt>
                <c:pt idx="13">
                  <c:v>0.28</c:v>
                </c:pt>
                <c:pt idx="14">
                  <c:v>0.3</c:v>
                </c:pt>
                <c:pt idx="15">
                  <c:v>0.32</c:v>
                </c:pt>
                <c:pt idx="16">
                  <c:v>0.34</c:v>
                </c:pt>
                <c:pt idx="17">
                  <c:v>0.36</c:v>
                </c:pt>
                <c:pt idx="18">
                  <c:v>0.38</c:v>
                </c:pt>
                <c:pt idx="19">
                  <c:v>0.41</c:v>
                </c:pt>
                <c:pt idx="20">
                  <c:v>0.43</c:v>
                </c:pt>
                <c:pt idx="21">
                  <c:v>0.45</c:v>
                </c:pt>
                <c:pt idx="22">
                  <c:v>0.47</c:v>
                </c:pt>
                <c:pt idx="23">
                  <c:v>0.49</c:v>
                </c:pt>
                <c:pt idx="24">
                  <c:v>0.51</c:v>
                </c:pt>
                <c:pt idx="25">
                  <c:v>0.53</c:v>
                </c:pt>
                <c:pt idx="26">
                  <c:v>0.55</c:v>
                </c:pt>
                <c:pt idx="27">
                  <c:v>0.58</c:v>
                </c:pt>
                <c:pt idx="28">
                  <c:v>0.6</c:v>
                </c:pt>
                <c:pt idx="29">
                  <c:v>0.62</c:v>
                </c:pt>
                <c:pt idx="30">
                  <c:v>0.64</c:v>
                </c:pt>
                <c:pt idx="31">
                  <c:v>0.66</c:v>
                </c:pt>
                <c:pt idx="32">
                  <c:v>0.68</c:v>
                </c:pt>
                <c:pt idx="33">
                  <c:v>0.7</c:v>
                </c:pt>
                <c:pt idx="34">
                  <c:v>0.73</c:v>
                </c:pt>
                <c:pt idx="35">
                  <c:v>0.75</c:v>
                </c:pt>
                <c:pt idx="36">
                  <c:v>0.77</c:v>
                </c:pt>
                <c:pt idx="37">
                  <c:v>0.79</c:v>
                </c:pt>
                <c:pt idx="38">
                  <c:v>0.81</c:v>
                </c:pt>
                <c:pt idx="39">
                  <c:v>0.83</c:v>
                </c:pt>
                <c:pt idx="40">
                  <c:v>0.85</c:v>
                </c:pt>
                <c:pt idx="41">
                  <c:v>0.87</c:v>
                </c:pt>
                <c:pt idx="42">
                  <c:v>0.9</c:v>
                </c:pt>
                <c:pt idx="43">
                  <c:v>0.92</c:v>
                </c:pt>
                <c:pt idx="44">
                  <c:v>0.94</c:v>
                </c:pt>
                <c:pt idx="45">
                  <c:v>0.96</c:v>
                </c:pt>
                <c:pt idx="46">
                  <c:v>0.98</c:v>
                </c:pt>
                <c:pt idx="47">
                  <c:v>1</c:v>
                </c:pt>
                <c:pt idx="48">
                  <c:v>1.02</c:v>
                </c:pt>
                <c:pt idx="49">
                  <c:v>1.05</c:v>
                </c:pt>
                <c:pt idx="50">
                  <c:v>1.07</c:v>
                </c:pt>
                <c:pt idx="51">
                  <c:v>1.09</c:v>
                </c:pt>
                <c:pt idx="52">
                  <c:v>1.11</c:v>
                </c:pt>
                <c:pt idx="53">
                  <c:v>1.13</c:v>
                </c:pt>
                <c:pt idx="54">
                  <c:v>1.15</c:v>
                </c:pt>
                <c:pt idx="55">
                  <c:v>1.17</c:v>
                </c:pt>
                <c:pt idx="56">
                  <c:v>1.19</c:v>
                </c:pt>
                <c:pt idx="57">
                  <c:v>1.22</c:v>
                </c:pt>
                <c:pt idx="58">
                  <c:v>1.24</c:v>
                </c:pt>
                <c:pt idx="59">
                  <c:v>1.26</c:v>
                </c:pt>
                <c:pt idx="60">
                  <c:v>1.28</c:v>
                </c:pt>
                <c:pt idx="61">
                  <c:v>1.3</c:v>
                </c:pt>
                <c:pt idx="62">
                  <c:v>1.32</c:v>
                </c:pt>
                <c:pt idx="63">
                  <c:v>1.34</c:v>
                </c:pt>
                <c:pt idx="64">
                  <c:v>1.37</c:v>
                </c:pt>
                <c:pt idx="65">
                  <c:v>1.39</c:v>
                </c:pt>
                <c:pt idx="66">
                  <c:v>1.41</c:v>
                </c:pt>
                <c:pt idx="67">
                  <c:v>1.43</c:v>
                </c:pt>
                <c:pt idx="68">
                  <c:v>1.45</c:v>
                </c:pt>
                <c:pt idx="69">
                  <c:v>1.47</c:v>
                </c:pt>
                <c:pt idx="70">
                  <c:v>1.49</c:v>
                </c:pt>
                <c:pt idx="71">
                  <c:v>1.51</c:v>
                </c:pt>
                <c:pt idx="72">
                  <c:v>1.54</c:v>
                </c:pt>
                <c:pt idx="73">
                  <c:v>1.56</c:v>
                </c:pt>
                <c:pt idx="74">
                  <c:v>1.58</c:v>
                </c:pt>
                <c:pt idx="75">
                  <c:v>1.6</c:v>
                </c:pt>
                <c:pt idx="76">
                  <c:v>1.62</c:v>
                </c:pt>
                <c:pt idx="77">
                  <c:v>1.64</c:v>
                </c:pt>
                <c:pt idx="78">
                  <c:v>1.66</c:v>
                </c:pt>
                <c:pt idx="79">
                  <c:v>1.69</c:v>
                </c:pt>
                <c:pt idx="80">
                  <c:v>1.71</c:v>
                </c:pt>
                <c:pt idx="81">
                  <c:v>1.73</c:v>
                </c:pt>
                <c:pt idx="82">
                  <c:v>1.75</c:v>
                </c:pt>
                <c:pt idx="83">
                  <c:v>1.77</c:v>
                </c:pt>
                <c:pt idx="84">
                  <c:v>1.79</c:v>
                </c:pt>
                <c:pt idx="85">
                  <c:v>1.81</c:v>
                </c:pt>
                <c:pt idx="86">
                  <c:v>1.83</c:v>
                </c:pt>
                <c:pt idx="87">
                  <c:v>1.86</c:v>
                </c:pt>
                <c:pt idx="88">
                  <c:v>1.88</c:v>
                </c:pt>
                <c:pt idx="89">
                  <c:v>1.9</c:v>
                </c:pt>
                <c:pt idx="90">
                  <c:v>1.92</c:v>
                </c:pt>
                <c:pt idx="91">
                  <c:v>1.94</c:v>
                </c:pt>
                <c:pt idx="92">
                  <c:v>1.96</c:v>
                </c:pt>
                <c:pt idx="93">
                  <c:v>1.98</c:v>
                </c:pt>
                <c:pt idx="94">
                  <c:v>2.01</c:v>
                </c:pt>
                <c:pt idx="95">
                  <c:v>2.03</c:v>
                </c:pt>
                <c:pt idx="96">
                  <c:v>2.05</c:v>
                </c:pt>
                <c:pt idx="97">
                  <c:v>2.07</c:v>
                </c:pt>
                <c:pt idx="98">
                  <c:v>2.09</c:v>
                </c:pt>
                <c:pt idx="99">
                  <c:v>2.11</c:v>
                </c:pt>
                <c:pt idx="100">
                  <c:v>2.13</c:v>
                </c:pt>
                <c:pt idx="101">
                  <c:v>2.15</c:v>
                </c:pt>
                <c:pt idx="102">
                  <c:v>2.18</c:v>
                </c:pt>
                <c:pt idx="103">
                  <c:v>2.2</c:v>
                </c:pt>
                <c:pt idx="104">
                  <c:v>2.22</c:v>
                </c:pt>
                <c:pt idx="105">
                  <c:v>2.24</c:v>
                </c:pt>
                <c:pt idx="106">
                  <c:v>2.26</c:v>
                </c:pt>
                <c:pt idx="107">
                  <c:v>2.28</c:v>
                </c:pt>
                <c:pt idx="108">
                  <c:v>2.3</c:v>
                </c:pt>
                <c:pt idx="109">
                  <c:v>2.33</c:v>
                </c:pt>
                <c:pt idx="110">
                  <c:v>2.35</c:v>
                </c:pt>
                <c:pt idx="111">
                  <c:v>2.37</c:v>
                </c:pt>
                <c:pt idx="112">
                  <c:v>2.39</c:v>
                </c:pt>
                <c:pt idx="113">
                  <c:v>2.41</c:v>
                </c:pt>
                <c:pt idx="114">
                  <c:v>2.43</c:v>
                </c:pt>
                <c:pt idx="115">
                  <c:v>2.45</c:v>
                </c:pt>
                <c:pt idx="116">
                  <c:v>2.47</c:v>
                </c:pt>
                <c:pt idx="117">
                  <c:v>2.5</c:v>
                </c:pt>
                <c:pt idx="118">
                  <c:v>2.52</c:v>
                </c:pt>
                <c:pt idx="119">
                  <c:v>2.54</c:v>
                </c:pt>
                <c:pt idx="120">
                  <c:v>2.56</c:v>
                </c:pt>
                <c:pt idx="121">
                  <c:v>2.58</c:v>
                </c:pt>
                <c:pt idx="122">
                  <c:v>2.6</c:v>
                </c:pt>
                <c:pt idx="123">
                  <c:v>2.62</c:v>
                </c:pt>
                <c:pt idx="124">
                  <c:v>2.65</c:v>
                </c:pt>
                <c:pt idx="125">
                  <c:v>2.67</c:v>
                </c:pt>
                <c:pt idx="126">
                  <c:v>2.69</c:v>
                </c:pt>
                <c:pt idx="127">
                  <c:v>2.71</c:v>
                </c:pt>
                <c:pt idx="128">
                  <c:v>2.73</c:v>
                </c:pt>
                <c:pt idx="129">
                  <c:v>2.75</c:v>
                </c:pt>
                <c:pt idx="130">
                  <c:v>2.77</c:v>
                </c:pt>
                <c:pt idx="131">
                  <c:v>2.79</c:v>
                </c:pt>
                <c:pt idx="132">
                  <c:v>2.82</c:v>
                </c:pt>
                <c:pt idx="133">
                  <c:v>2.84</c:v>
                </c:pt>
                <c:pt idx="134">
                  <c:v>2.86</c:v>
                </c:pt>
                <c:pt idx="135">
                  <c:v>2.88</c:v>
                </c:pt>
                <c:pt idx="136">
                  <c:v>2.9</c:v>
                </c:pt>
                <c:pt idx="137">
                  <c:v>2.92</c:v>
                </c:pt>
                <c:pt idx="138">
                  <c:v>2.94</c:v>
                </c:pt>
                <c:pt idx="139">
                  <c:v>2.97</c:v>
                </c:pt>
                <c:pt idx="140">
                  <c:v>2.99</c:v>
                </c:pt>
                <c:pt idx="141">
                  <c:v>3.01</c:v>
                </c:pt>
                <c:pt idx="142">
                  <c:v>3.03</c:v>
                </c:pt>
                <c:pt idx="143">
                  <c:v>3.05</c:v>
                </c:pt>
                <c:pt idx="144">
                  <c:v>3.07</c:v>
                </c:pt>
                <c:pt idx="145">
                  <c:v>3.09</c:v>
                </c:pt>
                <c:pt idx="146">
                  <c:v>3.11</c:v>
                </c:pt>
                <c:pt idx="147">
                  <c:v>3.14</c:v>
                </c:pt>
                <c:pt idx="148">
                  <c:v>3.16</c:v>
                </c:pt>
                <c:pt idx="149">
                  <c:v>3.18</c:v>
                </c:pt>
                <c:pt idx="150">
                  <c:v>3.2</c:v>
                </c:pt>
                <c:pt idx="151">
                  <c:v>3.22</c:v>
                </c:pt>
                <c:pt idx="152">
                  <c:v>3.24</c:v>
                </c:pt>
                <c:pt idx="153">
                  <c:v>3.26</c:v>
                </c:pt>
                <c:pt idx="154">
                  <c:v>3.29</c:v>
                </c:pt>
                <c:pt idx="155">
                  <c:v>3.31</c:v>
                </c:pt>
                <c:pt idx="156">
                  <c:v>3.33</c:v>
                </c:pt>
                <c:pt idx="157">
                  <c:v>3.35</c:v>
                </c:pt>
                <c:pt idx="158">
                  <c:v>3.37</c:v>
                </c:pt>
                <c:pt idx="159">
                  <c:v>3.39</c:v>
                </c:pt>
                <c:pt idx="160">
                  <c:v>3.41</c:v>
                </c:pt>
                <c:pt idx="161">
                  <c:v>3.43</c:v>
                </c:pt>
                <c:pt idx="162">
                  <c:v>3.46</c:v>
                </c:pt>
                <c:pt idx="163">
                  <c:v>3.48</c:v>
                </c:pt>
                <c:pt idx="164">
                  <c:v>3.5</c:v>
                </c:pt>
                <c:pt idx="165">
                  <c:v>3.52</c:v>
                </c:pt>
                <c:pt idx="166">
                  <c:v>3.54</c:v>
                </c:pt>
                <c:pt idx="167">
                  <c:v>3.56</c:v>
                </c:pt>
                <c:pt idx="168">
                  <c:v>3.58</c:v>
                </c:pt>
                <c:pt idx="169">
                  <c:v>3.61</c:v>
                </c:pt>
                <c:pt idx="170">
                  <c:v>3.63</c:v>
                </c:pt>
                <c:pt idx="171">
                  <c:v>3.65</c:v>
                </c:pt>
                <c:pt idx="172">
                  <c:v>3.67</c:v>
                </c:pt>
                <c:pt idx="173">
                  <c:v>3.69</c:v>
                </c:pt>
                <c:pt idx="174">
                  <c:v>3.71</c:v>
                </c:pt>
                <c:pt idx="175">
                  <c:v>3.73</c:v>
                </c:pt>
                <c:pt idx="176">
                  <c:v>3.75</c:v>
                </c:pt>
                <c:pt idx="177">
                  <c:v>3.78</c:v>
                </c:pt>
                <c:pt idx="178">
                  <c:v>3.8</c:v>
                </c:pt>
                <c:pt idx="179">
                  <c:v>3.82</c:v>
                </c:pt>
                <c:pt idx="180">
                  <c:v>3.84</c:v>
                </c:pt>
                <c:pt idx="181">
                  <c:v>3.86</c:v>
                </c:pt>
                <c:pt idx="182">
                  <c:v>3.88</c:v>
                </c:pt>
                <c:pt idx="183">
                  <c:v>3.9</c:v>
                </c:pt>
                <c:pt idx="184">
                  <c:v>3.93</c:v>
                </c:pt>
                <c:pt idx="185">
                  <c:v>3.95</c:v>
                </c:pt>
                <c:pt idx="186">
                  <c:v>3.97</c:v>
                </c:pt>
                <c:pt idx="187">
                  <c:v>3.99</c:v>
                </c:pt>
                <c:pt idx="188">
                  <c:v>4.01</c:v>
                </c:pt>
                <c:pt idx="189">
                  <c:v>4.03</c:v>
                </c:pt>
                <c:pt idx="190">
                  <c:v>4.05</c:v>
                </c:pt>
                <c:pt idx="191">
                  <c:v>4.07</c:v>
                </c:pt>
                <c:pt idx="192">
                  <c:v>4.1</c:v>
                </c:pt>
                <c:pt idx="193">
                  <c:v>4.12</c:v>
                </c:pt>
                <c:pt idx="194">
                  <c:v>4.14</c:v>
                </c:pt>
                <c:pt idx="195">
                  <c:v>4.16</c:v>
                </c:pt>
                <c:pt idx="196">
                  <c:v>4.18</c:v>
                </c:pt>
                <c:pt idx="197">
                  <c:v>4.2</c:v>
                </c:pt>
                <c:pt idx="198">
                  <c:v>4.22</c:v>
                </c:pt>
                <c:pt idx="199">
                  <c:v>4.25</c:v>
                </c:pt>
                <c:pt idx="200">
                  <c:v>4.27</c:v>
                </c:pt>
                <c:pt idx="201">
                  <c:v>4.29</c:v>
                </c:pt>
                <c:pt idx="202">
                  <c:v>4.31</c:v>
                </c:pt>
                <c:pt idx="203">
                  <c:v>4.33</c:v>
                </c:pt>
                <c:pt idx="204">
                  <c:v>4.35</c:v>
                </c:pt>
                <c:pt idx="205">
                  <c:v>4.37</c:v>
                </c:pt>
                <c:pt idx="206">
                  <c:v>4.39</c:v>
                </c:pt>
                <c:pt idx="207">
                  <c:v>4.42</c:v>
                </c:pt>
                <c:pt idx="208">
                  <c:v>4.44</c:v>
                </c:pt>
                <c:pt idx="209">
                  <c:v>4.46</c:v>
                </c:pt>
                <c:pt idx="210">
                  <c:v>4.48</c:v>
                </c:pt>
                <c:pt idx="211">
                  <c:v>4.5</c:v>
                </c:pt>
                <c:pt idx="212">
                  <c:v>4.52</c:v>
                </c:pt>
                <c:pt idx="213">
                  <c:v>4.54</c:v>
                </c:pt>
                <c:pt idx="214">
                  <c:v>4.57</c:v>
                </c:pt>
                <c:pt idx="215">
                  <c:v>4.59</c:v>
                </c:pt>
                <c:pt idx="216">
                  <c:v>4.61</c:v>
                </c:pt>
                <c:pt idx="217">
                  <c:v>4.63</c:v>
                </c:pt>
                <c:pt idx="218">
                  <c:v>4.65</c:v>
                </c:pt>
                <c:pt idx="219">
                  <c:v>4.67</c:v>
                </c:pt>
                <c:pt idx="220">
                  <c:v>4.69</c:v>
                </c:pt>
                <c:pt idx="221">
                  <c:v>4.71</c:v>
                </c:pt>
                <c:pt idx="222">
                  <c:v>4.74</c:v>
                </c:pt>
                <c:pt idx="223">
                  <c:v>4.76</c:v>
                </c:pt>
                <c:pt idx="224">
                  <c:v>4.78</c:v>
                </c:pt>
                <c:pt idx="225">
                  <c:v>4.8</c:v>
                </c:pt>
                <c:pt idx="226">
                  <c:v>4.82</c:v>
                </c:pt>
                <c:pt idx="227">
                  <c:v>4.84</c:v>
                </c:pt>
                <c:pt idx="228">
                  <c:v>4.86</c:v>
                </c:pt>
                <c:pt idx="229">
                  <c:v>4.89</c:v>
                </c:pt>
                <c:pt idx="230">
                  <c:v>4.91</c:v>
                </c:pt>
                <c:pt idx="231">
                  <c:v>4.93</c:v>
                </c:pt>
              </c:numCache>
            </c:numRef>
          </c:xVal>
          <c:yVal>
            <c:numRef>
              <c:f>'From speed-time curves'!$D$2:$D$275</c:f>
              <c:numCache>
                <c:formatCode>0.00</c:formatCode>
                <c:ptCount val="274"/>
                <c:pt idx="0">
                  <c:v>0</c:v>
                </c:pt>
                <c:pt idx="1">
                  <c:v>0.139011603338908</c:v>
                </c:pt>
                <c:pt idx="2">
                  <c:v>0.27591931233028</c:v>
                </c:pt>
                <c:pt idx="3">
                  <c:v>0.410754968714801</c:v>
                </c:pt>
                <c:pt idx="4">
                  <c:v>0.60919182429807</c:v>
                </c:pt>
                <c:pt idx="5">
                  <c:v>0.738983512141286</c:v>
                </c:pt>
                <c:pt idx="6">
                  <c:v>0.866810845989212</c:v>
                </c:pt>
                <c:pt idx="7">
                  <c:v>0.992703555685746</c:v>
                </c:pt>
                <c:pt idx="8">
                  <c:v>1.11669092112349</c:v>
                </c:pt>
                <c:pt idx="9">
                  <c:v>1.23880177905363</c:v>
                </c:pt>
                <c:pt idx="10">
                  <c:v>1.35906452979271</c:v>
                </c:pt>
                <c:pt idx="11">
                  <c:v>1.47750714382793</c:v>
                </c:pt>
                <c:pt idx="12">
                  <c:v>1.65181845380654</c:v>
                </c:pt>
                <c:pt idx="13">
                  <c:v>1.76583033464282</c:v>
                </c:pt>
                <c:pt idx="14">
                  <c:v>1.87811668361067</c:v>
                </c:pt>
                <c:pt idx="15">
                  <c:v>1.98870361606058</c:v>
                </c:pt>
                <c:pt idx="16">
                  <c:v>2.09761685209591</c:v>
                </c:pt>
                <c:pt idx="17">
                  <c:v>2.20488172255483</c:v>
                </c:pt>
                <c:pt idx="18">
                  <c:v>2.31052317490169</c:v>
                </c:pt>
                <c:pt idx="19">
                  <c:v>2.46599508926815</c:v>
                </c:pt>
                <c:pt idx="20">
                  <c:v>2.56768467771947</c:v>
                </c:pt>
                <c:pt idx="21">
                  <c:v>2.66783522809623</c:v>
                </c:pt>
                <c:pt idx="22">
                  <c:v>2.76647003322742</c:v>
                </c:pt>
                <c:pt idx="23">
                  <c:v>2.86361203341282</c:v>
                </c:pt>
                <c:pt idx="24">
                  <c:v>2.95928382175842</c:v>
                </c:pt>
                <c:pt idx="25">
                  <c:v>3.05350764943107</c:v>
                </c:pt>
                <c:pt idx="26">
                  <c:v>3.1463054308336</c:v>
                </c:pt>
                <c:pt idx="27">
                  <c:v>3.28287538896181</c:v>
                </c:pt>
                <c:pt idx="28">
                  <c:v>3.37220176596993</c:v>
                </c:pt>
                <c:pt idx="29">
                  <c:v>3.46017621799366</c:v>
                </c:pt>
                <c:pt idx="30">
                  <c:v>3.54681920596768</c:v>
                </c:pt>
                <c:pt idx="31">
                  <c:v>3.63215088115719</c:v>
                </c:pt>
                <c:pt idx="32">
                  <c:v>3.71619108984473</c:v>
                </c:pt>
                <c:pt idx="33">
                  <c:v>3.79895937794596</c:v>
                </c:pt>
                <c:pt idx="34">
                  <c:v>3.92076898879534</c:v>
                </c:pt>
                <c:pt idx="35">
                  <c:v>4.00044105848821</c:v>
                </c:pt>
                <c:pt idx="36">
                  <c:v>4.07890731792455</c:v>
                </c:pt>
                <c:pt idx="37">
                  <c:v>4.15618601664125</c:v>
                </c:pt>
                <c:pt idx="38">
                  <c:v>4.23229512797452</c:v>
                </c:pt>
                <c:pt idx="39">
                  <c:v>4.30725235324012</c:v>
                </c:pt>
                <c:pt idx="40">
                  <c:v>4.3810751258503</c:v>
                </c:pt>
                <c:pt idx="41">
                  <c:v>4.45378061536839</c:v>
                </c:pt>
                <c:pt idx="42">
                  <c:v>4.56078086374831</c:v>
                </c:pt>
                <c:pt idx="43">
                  <c:v>4.63076656673706</c:v>
                </c:pt>
                <c:pt idx="44">
                  <c:v>4.6996930594053</c:v>
                </c:pt>
                <c:pt idx="45">
                  <c:v>4.7675763725487</c:v>
                </c:pt>
                <c:pt idx="46">
                  <c:v>4.83443229434213</c:v>
                </c:pt>
                <c:pt idx="47">
                  <c:v>4.90027637401173</c:v>
                </c:pt>
                <c:pt idx="48">
                  <c:v>4.96512392545125</c:v>
                </c:pt>
                <c:pt idx="49">
                  <c:v>5.0605596918129</c:v>
                </c:pt>
                <c:pt idx="50">
                  <c:v>5.12298140858664</c:v>
                </c:pt>
                <c:pt idx="51">
                  <c:v>5.18445839345361</c:v>
                </c:pt>
                <c:pt idx="52">
                  <c:v>5.2450049446168</c:v>
                </c:pt>
                <c:pt idx="53">
                  <c:v>5.3046351438806</c:v>
                </c:pt>
                <c:pt idx="54">
                  <c:v>5.36336285992602</c:v>
                </c:pt>
                <c:pt idx="55">
                  <c:v>5.42120175153619</c:v>
                </c:pt>
                <c:pt idx="56">
                  <c:v>5.4781652707731</c:v>
                </c:pt>
                <c:pt idx="57">
                  <c:v>5.56199815254506</c:v>
                </c:pt>
                <c:pt idx="58">
                  <c:v>5.61683076511575</c:v>
                </c:pt>
                <c:pt idx="59">
                  <c:v>5.67083350434582</c:v>
                </c:pt>
                <c:pt idx="60">
                  <c:v>5.72401893009206</c:v>
                </c:pt>
                <c:pt idx="61">
                  <c:v>5.77639941212201</c:v>
                </c:pt>
                <c:pt idx="62">
                  <c:v>5.8279871329909</c:v>
                </c:pt>
                <c:pt idx="63">
                  <c:v>5.87879409087504</c:v>
                </c:pt>
                <c:pt idx="64">
                  <c:v>5.95356639691498</c:v>
                </c:pt>
                <c:pt idx="65">
                  <c:v>6.00247275443776</c:v>
                </c:pt>
                <c:pt idx="66">
                  <c:v>6.05063893051757</c:v>
                </c:pt>
                <c:pt idx="67">
                  <c:v>6.09807612755417</c:v>
                </c:pt>
                <c:pt idx="68">
                  <c:v>6.14479537840274</c:v>
                </c:pt>
                <c:pt idx="69">
                  <c:v>6.19080754893989</c:v>
                </c:pt>
                <c:pt idx="70">
                  <c:v>6.23612334059077</c:v>
                </c:pt>
                <c:pt idx="71">
                  <c:v>6.28075329281804</c:v>
                </c:pt>
                <c:pt idx="72">
                  <c:v>6.34643493536188</c:v>
                </c:pt>
                <c:pt idx="73">
                  <c:v>6.3893953583187</c:v>
                </c:pt>
                <c:pt idx="74">
                  <c:v>6.43170558957314</c:v>
                </c:pt>
                <c:pt idx="75">
                  <c:v>6.47337546956019</c:v>
                </c:pt>
                <c:pt idx="76">
                  <c:v>6.51441468978316</c:v>
                </c:pt>
                <c:pt idx="77">
                  <c:v>6.55483279506765</c:v>
                </c:pt>
                <c:pt idx="78">
                  <c:v>6.59463918578154</c:v>
                </c:pt>
                <c:pt idx="79">
                  <c:v>6.65322202074662</c:v>
                </c:pt>
                <c:pt idx="80">
                  <c:v>6.69153932327799</c:v>
                </c:pt>
                <c:pt idx="81">
                  <c:v>6.72927670618919</c:v>
                </c:pt>
                <c:pt idx="82">
                  <c:v>6.76644294637063</c:v>
                </c:pt>
                <c:pt idx="83">
                  <c:v>6.80304668787745</c:v>
                </c:pt>
                <c:pt idx="84">
                  <c:v>6.83909644393984</c:v>
                </c:pt>
                <c:pt idx="85">
                  <c:v>6.87460059894313</c:v>
                </c:pt>
                <c:pt idx="86">
                  <c:v>6.90956741037775</c:v>
                </c:pt>
                <c:pt idx="87">
                  <c:v>6.96102786451067</c:v>
                </c:pt>
                <c:pt idx="88">
                  <c:v>6.9946866280476</c:v>
                </c:pt>
                <c:pt idx="89">
                  <c:v>7.02783597740148</c:v>
                </c:pt>
                <c:pt idx="90">
                  <c:v>7.06048362238641</c:v>
                </c:pt>
                <c:pt idx="91">
                  <c:v>7.09263715613102</c:v>
                </c:pt>
                <c:pt idx="92">
                  <c:v>7.12430405684447</c:v>
                </c:pt>
                <c:pt idx="93">
                  <c:v>7.15549168955573</c:v>
                </c:pt>
                <c:pt idx="94">
                  <c:v>7.20139034822104</c:v>
                </c:pt>
                <c:pt idx="95">
                  <c:v>7.23141130556992</c:v>
                </c:pt>
                <c:pt idx="96">
                  <c:v>7.26097790572158</c:v>
                </c:pt>
                <c:pt idx="97">
                  <c:v>7.29009702522098</c:v>
                </c:pt>
                <c:pt idx="98">
                  <c:v>7.31877543653883</c:v>
                </c:pt>
                <c:pt idx="99">
                  <c:v>7.34701980964679</c:v>
                </c:pt>
                <c:pt idx="100">
                  <c:v>7.3748367135687</c:v>
                </c:pt>
                <c:pt idx="101">
                  <c:v>7.4022326179084</c:v>
                </c:pt>
                <c:pt idx="102">
                  <c:v>7.44255101186146</c:v>
                </c:pt>
                <c:pt idx="103">
                  <c:v>7.46892208283471</c:v>
                </c:pt>
                <c:pt idx="104">
                  <c:v>7.4948940364262</c:v>
                </c:pt>
                <c:pt idx="105">
                  <c:v>7.52047291314466</c:v>
                </c:pt>
                <c:pt idx="106">
                  <c:v>7.54566466207773</c:v>
                </c:pt>
                <c:pt idx="107">
                  <c:v>7.57047514227558</c:v>
                </c:pt>
                <c:pt idx="108">
                  <c:v>7.59491012411363</c:v>
                </c:pt>
                <c:pt idx="109">
                  <c:v>7.63087094554761</c:v>
                </c:pt>
                <c:pt idx="110">
                  <c:v>7.65439185700544</c:v>
                </c:pt>
                <c:pt idx="111">
                  <c:v>7.67755678729712</c:v>
                </c:pt>
                <c:pt idx="112">
                  <c:v>7.70037112407911</c:v>
                </c:pt>
                <c:pt idx="113">
                  <c:v>7.72284017346749</c:v>
                </c:pt>
                <c:pt idx="114">
                  <c:v>7.74496916127204</c:v>
                </c:pt>
                <c:pt idx="115">
                  <c:v>7.76676323421164</c:v>
                </c:pt>
                <c:pt idx="116">
                  <c:v>7.7882274611113</c:v>
                </c:pt>
                <c:pt idx="117">
                  <c:v>7.81981623968591</c:v>
                </c:pt>
                <c:pt idx="118">
                  <c:v>7.84047752700602</c:v>
                </c:pt>
                <c:pt idx="119">
                  <c:v>7.8608261126195</c:v>
                </c:pt>
                <c:pt idx="120">
                  <c:v>7.8808667291626</c:v>
                </c:pt>
                <c:pt idx="121">
                  <c:v>7.90060403764469</c:v>
                </c:pt>
                <c:pt idx="122">
                  <c:v>7.92004262853233</c:v>
                </c:pt>
                <c:pt idx="123">
                  <c:v>7.93918702281687</c:v>
                </c:pt>
                <c:pt idx="124">
                  <c:v>7.96736171715022</c:v>
                </c:pt>
                <c:pt idx="125">
                  <c:v>7.98578995277835</c:v>
                </c:pt>
                <c:pt idx="126">
                  <c:v>8.00393928319394</c:v>
                </c:pt>
                <c:pt idx="127">
                  <c:v>8.02181392953457</c:v>
                </c:pt>
                <c:pt idx="128">
                  <c:v>8.03941804905228</c:v>
                </c:pt>
                <c:pt idx="129">
                  <c:v>8.0567557360805</c:v>
                </c:pt>
                <c:pt idx="130">
                  <c:v>8.07383102298626</c:v>
                </c:pt>
                <c:pt idx="131">
                  <c:v>8.09064788110809</c:v>
                </c:pt>
                <c:pt idx="132">
                  <c:v>8.11539715393373</c:v>
                </c:pt>
                <c:pt idx="133">
                  <c:v>8.13158492249866</c:v>
                </c:pt>
                <c:pt idx="134">
                  <c:v>8.14752769457433</c:v>
                </c:pt>
                <c:pt idx="135">
                  <c:v>8.16322917810107</c:v>
                </c:pt>
                <c:pt idx="136">
                  <c:v>8.17869302490076</c:v>
                </c:pt>
                <c:pt idx="137">
                  <c:v>8.19392283152617</c:v>
                </c:pt>
                <c:pt idx="138">
                  <c:v>8.20892214009743</c:v>
                </c:pt>
                <c:pt idx="139">
                  <c:v>8.2309965357626</c:v>
                </c:pt>
                <c:pt idx="140">
                  <c:v>8.24543474615995</c:v>
                </c:pt>
                <c:pt idx="141">
                  <c:v>8.25965443904859</c:v>
                </c:pt>
                <c:pt idx="142">
                  <c:v>8.27365892161829</c:v>
                </c:pt>
                <c:pt idx="143">
                  <c:v>8.28745145100558</c:v>
                </c:pt>
                <c:pt idx="144">
                  <c:v>8.30103523505134</c:v>
                </c:pt>
                <c:pt idx="145">
                  <c:v>8.31441343304683</c:v>
                </c:pt>
                <c:pt idx="146">
                  <c:v>8.3275891564685</c:v>
                </c:pt>
                <c:pt idx="147">
                  <c:v>8.346979792417</c:v>
                </c:pt>
                <c:pt idx="148">
                  <c:v>8.35966263482907</c:v>
                </c:pt>
                <c:pt idx="149">
                  <c:v>8.37215352664263</c:v>
                </c:pt>
                <c:pt idx="150">
                  <c:v>8.38445537296609</c:v>
                </c:pt>
                <c:pt idx="151">
                  <c:v>8.39657103494003</c:v>
                </c:pt>
                <c:pt idx="152">
                  <c:v>8.4085033304026</c:v>
                </c:pt>
                <c:pt idx="153">
                  <c:v>8.42025503454492</c:v>
                </c:pt>
                <c:pt idx="154">
                  <c:v>8.43754994955684</c:v>
                </c:pt>
                <c:pt idx="155">
                  <c:v>8.44886204278622</c:v>
                </c:pt>
                <c:pt idx="156">
                  <c:v>8.46000293124971</c:v>
                </c:pt>
                <c:pt idx="157">
                  <c:v>8.47097520607448</c:v>
                </c:pt>
                <c:pt idx="158">
                  <c:v>8.48178141917182</c:v>
                </c:pt>
                <c:pt idx="159">
                  <c:v>8.4924240838307</c:v>
                </c:pt>
                <c:pt idx="160">
                  <c:v>8.50290567530229</c:v>
                </c:pt>
                <c:pt idx="161">
                  <c:v>8.51322863137569</c:v>
                </c:pt>
                <c:pt idx="162">
                  <c:v>8.52842086611876</c:v>
                </c:pt>
                <c:pt idx="163">
                  <c:v>8.53835765827169</c:v>
                </c:pt>
                <c:pt idx="164">
                  <c:v>8.54814406038278</c:v>
                </c:pt>
                <c:pt idx="165">
                  <c:v>8.55778234855525</c:v>
                </c:pt>
                <c:pt idx="166">
                  <c:v>8.56727476444427</c:v>
                </c:pt>
                <c:pt idx="167">
                  <c:v>8.57662351577828</c:v>
                </c:pt>
                <c:pt idx="168">
                  <c:v>8.58583077687252</c:v>
                </c:pt>
                <c:pt idx="169">
                  <c:v>8.59938104976817</c:v>
                </c:pt>
                <c:pt idx="170">
                  <c:v>8.60824388316015</c:v>
                </c:pt>
                <c:pt idx="171">
                  <c:v>8.61697258051868</c:v>
                </c:pt>
                <c:pt idx="172">
                  <c:v>8.62556917194796</c:v>
                </c:pt>
                <c:pt idx="173">
                  <c:v>8.63403565682728</c:v>
                </c:pt>
                <c:pt idx="174">
                  <c:v>8.64237400427595</c:v>
                </c:pt>
                <c:pt idx="175">
                  <c:v>8.65058615361135</c:v>
                </c:pt>
                <c:pt idx="176">
                  <c:v>8.65867401479991</c:v>
                </c:pt>
                <c:pt idx="177">
                  <c:v>8.67057687332922</c:v>
                </c:pt>
                <c:pt idx="178">
                  <c:v>8.67836218162862</c:v>
                </c:pt>
                <c:pt idx="179">
                  <c:v>8.68602966187819</c:v>
                </c:pt>
                <c:pt idx="180">
                  <c:v>8.69358109736624</c:v>
                </c:pt>
                <c:pt idx="181">
                  <c:v>8.70101824439163</c:v>
                </c:pt>
                <c:pt idx="182">
                  <c:v>8.70834283267218</c:v>
                </c:pt>
                <c:pt idx="183">
                  <c:v>8.71555656574705</c:v>
                </c:pt>
                <c:pt idx="184">
                  <c:v>8.72617297498757</c:v>
                </c:pt>
                <c:pt idx="185">
                  <c:v>8.73311685479313</c:v>
                </c:pt>
                <c:pt idx="186">
                  <c:v>8.73995564128904</c:v>
                </c:pt>
                <c:pt idx="187">
                  <c:v>8.74669092502758</c:v>
                </c:pt>
                <c:pt idx="188">
                  <c:v>8.75332427248853</c:v>
                </c:pt>
                <c:pt idx="189">
                  <c:v>8.75985722644352</c:v>
                </c:pt>
                <c:pt idx="190">
                  <c:v>8.76629130631484</c:v>
                </c:pt>
                <c:pt idx="191">
                  <c:v>8.77262800852886</c:v>
                </c:pt>
                <c:pt idx="192">
                  <c:v>8.78195369652439</c:v>
                </c:pt>
                <c:pt idx="193">
                  <c:v>8.78805335367569</c:v>
                </c:pt>
                <c:pt idx="194">
                  <c:v>8.79406069454624</c:v>
                </c:pt>
                <c:pt idx="195">
                  <c:v>8.7999771163122</c:v>
                </c:pt>
                <c:pt idx="196">
                  <c:v>8.80580399500398</c:v>
                </c:pt>
                <c:pt idx="197">
                  <c:v>8.81154268582619</c:v>
                </c:pt>
                <c:pt idx="198">
                  <c:v>8.81719452347289</c:v>
                </c:pt>
                <c:pt idx="199">
                  <c:v>8.82551230024611</c:v>
                </c:pt>
                <c:pt idx="200">
                  <c:v>8.83095271242825</c:v>
                </c:pt>
                <c:pt idx="201">
                  <c:v>8.83631078578281</c:v>
                </c:pt>
                <c:pt idx="202">
                  <c:v>8.84158776648055</c:v>
                </c:pt>
                <c:pt idx="203">
                  <c:v>8.84678488183183</c:v>
                </c:pt>
                <c:pt idx="204">
                  <c:v>8.85190334057208</c:v>
                </c:pt>
                <c:pt idx="205">
                  <c:v>8.85694433314295</c:v>
                </c:pt>
                <c:pt idx="206">
                  <c:v>8.86190903196912</c:v>
                </c:pt>
                <c:pt idx="207">
                  <c:v>8.86921555051472</c:v>
                </c:pt>
                <c:pt idx="208">
                  <c:v>8.87399452855035</c:v>
                </c:pt>
                <c:pt idx="209">
                  <c:v>8.87870117834406</c:v>
                </c:pt>
                <c:pt idx="210">
                  <c:v>8.88333659455972</c:v>
                </c:pt>
                <c:pt idx="211">
                  <c:v>8.88790185529381</c:v>
                </c:pt>
                <c:pt idx="212">
                  <c:v>8.89239802232621</c:v>
                </c:pt>
                <c:pt idx="213">
                  <c:v>8.89682614136709</c:v>
                </c:pt>
                <c:pt idx="214">
                  <c:v>8.90334297854638</c:v>
                </c:pt>
                <c:pt idx="215">
                  <c:v>8.90760544931781</c:v>
                </c:pt>
                <c:pt idx="216">
                  <c:v>8.91180340901286</c:v>
                </c:pt>
                <c:pt idx="217">
                  <c:v>8.91593783398517</c:v>
                </c:pt>
                <c:pt idx="218">
                  <c:v>8.92000968581165</c:v>
                </c:pt>
                <c:pt idx="219">
                  <c:v>8.92401991151602</c:v>
                </c:pt>
                <c:pt idx="220">
                  <c:v>8.92796944378912</c:v>
                </c:pt>
                <c:pt idx="221">
                  <c:v>8.93185920120585</c:v>
                </c:pt>
                <c:pt idx="222">
                  <c:v>8.93758373469687</c:v>
                </c:pt>
                <c:pt idx="223">
                  <c:v>8.94132798302076</c:v>
                </c:pt>
                <c:pt idx="224">
                  <c:v>8.9450155633925</c:v>
                </c:pt>
                <c:pt idx="225">
                  <c:v>8.94864733346271</c:v>
                </c:pt>
                <c:pt idx="226">
                  <c:v>8.95222413790171</c:v>
                </c:pt>
                <c:pt idx="227">
                  <c:v>8.95574680859604</c:v>
                </c:pt>
                <c:pt idx="228">
                  <c:v>8.95921616484191</c:v>
                </c:pt>
                <c:pt idx="229">
                  <c:v>8.96432199636146</c:v>
                </c:pt>
                <c:pt idx="230">
                  <c:v>8.96766156999469</c:v>
                </c:pt>
                <c:pt idx="231">
                  <c:v>8.97095060029253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05343020"/>
        <c:axId val="1331585646"/>
      </c:scatterChart>
      <c:valAx>
        <c:axId val="2005343020"/>
        <c:scaling>
          <c:orientation val="minMax"/>
        </c:scaling>
        <c:delete val="0"/>
        <c:axPos val="b"/>
        <c:majorGridlines>
          <c:spPr>
            <a:ln w="6350" cap="flat" cmpd="sng" algn="ctr">
              <a:solidFill>
                <a:srgbClr val="B7B7B7"/>
              </a:solidFill>
              <a:prstDash val="solid"/>
              <a:round/>
            </a:ln>
          </c:spPr>
        </c:majorGridlines>
        <c:minorGridlines>
          <c:spPr>
            <a:ln w="6350" cap="flat" cmpd="sng" algn="ctr">
              <a:solidFill>
                <a:srgbClr val="CCCCCC">
                  <a:alpha val="0"/>
                </a:srgbClr>
              </a:solidFill>
              <a:prstDash val="solid"/>
              <a:round/>
            </a:ln>
          </c:spPr>
        </c:minorGridlines>
        <c:title>
          <c:layout/>
          <c:overlay val="0"/>
          <c:tx>
            <c:rich>
              <a:bodyPr/>
              <a:lstStyle/>
              <a:p>
                <a:pPr>
                  <a:defRPr/>
                </a:pPr>
              </a:p>
            </c:rich>
          </c:tx>
        </c:title>
        <c:numFmt formatCode="General" sourceLinked="1"/>
        <c:majorTickMark val="none"/>
        <c:minorTickMark val="none"/>
        <c:tickLblPos val="nextTo"/>
        <c:spPr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</c:spPr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  <c:crossAx val="1331585646"/>
        <c:crosses val="autoZero"/>
        <c:crossBetween val="midCat"/>
      </c:valAx>
      <c:valAx>
        <c:axId val="1331585646"/>
        <c:scaling>
          <c:orientation val="minMax"/>
        </c:scaling>
        <c:delete val="0"/>
        <c:axPos val="l"/>
        <c:title>
          <c:tx>
            <c:rich>
              <a:bodyPr rot="-5400000" spcFirstLastPara="0" vertOverflow="ellipsis" vert="horz" wrap="square" anchor="ctr" anchorCtr="1"/>
              <a:lstStyle/>
              <a:p>
                <a:pPr lvl="0">
                  <a:defRPr lang="zh-CN" sz="14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sz="1400" b="1" i="0">
                    <a:solidFill>
                      <a:srgbClr val="000000"/>
                    </a:solidFill>
                    <a:latin typeface="+mn-lt"/>
                  </a:rPr>
                  <a:t>Time (s)</a:t>
                </a:r>
                <a:endParaRPr sz="1400" b="1" i="0">
                  <a:solidFill>
                    <a:srgbClr val="000000"/>
                  </a:solidFill>
                  <a:latin typeface="+mn-lt"/>
                </a:endParaRPr>
              </a:p>
            </c:rich>
          </c:tx>
          <c:layout>
            <c:manualLayout>
              <c:xMode val="edge"/>
              <c:yMode val="edge"/>
              <c:x val="0.881428296456"/>
              <c:y val="0.942840338235628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spPr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</c:spPr>
        <c:txPr>
          <a:bodyPr rot="-60000000" spcFirstLastPara="0" vertOverflow="ellipsis" vert="horz" wrap="square" anchor="ctr" anchorCtr="1"/>
          <a:lstStyle/>
          <a:p>
            <a:pPr>
              <a:defRPr lang="zh-CN" sz="14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  <c:crossAx val="2005343020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635799064533406"/>
          <c:y val="0.320320551511195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zh-CN" sz="1600" b="1" i="0" u="none" strike="noStrike" kern="1200" baseline="0">
              <a:solidFill>
                <a:srgbClr val="1A1A1A"/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dc8a1636-ce59-4c39-8102-1640b4b90928}"/>
      </c:ext>
    </c:extLst>
  </c:chart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3.png"/><Relationship Id="rId8" Type="http://schemas.openxmlformats.org/officeDocument/2006/relationships/image" Target="../media/image2.png"/><Relationship Id="rId7" Type="http://schemas.openxmlformats.org/officeDocument/2006/relationships/image" Target="../media/image1.png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chart" Target="../charts/chart10.xml"/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16</xdr:col>
      <xdr:colOff>361950</xdr:colOff>
      <xdr:row>1</xdr:row>
      <xdr:rowOff>47625</xdr:rowOff>
    </xdr:from>
    <xdr:ext cx="6677025" cy="5143500"/>
    <xdr:graphicFrame>
      <xdr:nvGraphicFramePr>
        <xdr:cNvPr id="1879660005" name="Chart 1"/>
        <xdr:cNvGraphicFramePr/>
      </xdr:nvGraphicFramePr>
      <xdr:xfrm>
        <a:off x="15563215" y="2571750"/>
        <a:ext cx="6677025" cy="51435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16</xdr:col>
      <xdr:colOff>352425</xdr:colOff>
      <xdr:row>24</xdr:row>
      <xdr:rowOff>152400</xdr:rowOff>
    </xdr:from>
    <xdr:ext cx="6677025" cy="4772025"/>
    <xdr:graphicFrame>
      <xdr:nvGraphicFramePr>
        <xdr:cNvPr id="441471765" name="Chart 2"/>
        <xdr:cNvGraphicFramePr/>
      </xdr:nvGraphicFramePr>
      <xdr:xfrm>
        <a:off x="15553690" y="7839075"/>
        <a:ext cx="6677025" cy="47720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oneCellAnchor>
  <xdr:oneCellAnchor>
    <xdr:from>
      <xdr:col>16</xdr:col>
      <xdr:colOff>361950</xdr:colOff>
      <xdr:row>49</xdr:row>
      <xdr:rowOff>0</xdr:rowOff>
    </xdr:from>
    <xdr:ext cx="6677025" cy="4762500"/>
    <xdr:graphicFrame>
      <xdr:nvGraphicFramePr>
        <xdr:cNvPr id="1319398038" name="Chart 3"/>
        <xdr:cNvGraphicFramePr/>
      </xdr:nvGraphicFramePr>
      <xdr:xfrm>
        <a:off x="15563215" y="12687300"/>
        <a:ext cx="6677025" cy="47625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oneCellAnchor>
  <xdr:oneCellAnchor>
    <xdr:from>
      <xdr:col>16</xdr:col>
      <xdr:colOff>342900</xdr:colOff>
      <xdr:row>73</xdr:row>
      <xdr:rowOff>114300</xdr:rowOff>
    </xdr:from>
    <xdr:ext cx="6677025" cy="4772025"/>
    <xdr:graphicFrame>
      <xdr:nvGraphicFramePr>
        <xdr:cNvPr id="1140125616" name="Chart 4"/>
        <xdr:cNvGraphicFramePr/>
      </xdr:nvGraphicFramePr>
      <xdr:xfrm>
        <a:off x="15544165" y="17602200"/>
        <a:ext cx="6677025" cy="47720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 fLocksWithSheet="0"/>
  </xdr:oneCellAnchor>
  <xdr:oneCellAnchor>
    <xdr:from>
      <xdr:col>24</xdr:col>
      <xdr:colOff>19050</xdr:colOff>
      <xdr:row>1</xdr:row>
      <xdr:rowOff>95250</xdr:rowOff>
    </xdr:from>
    <xdr:ext cx="6677025" cy="4953000"/>
    <xdr:graphicFrame>
      <xdr:nvGraphicFramePr>
        <xdr:cNvPr id="861196920" name="Chart 5"/>
        <xdr:cNvGraphicFramePr/>
      </xdr:nvGraphicFramePr>
      <xdr:xfrm>
        <a:off x="22515195" y="2619375"/>
        <a:ext cx="6677025" cy="49530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 fLocksWithSheet="0"/>
  </xdr:oneCellAnchor>
  <xdr:oneCellAnchor>
    <xdr:from>
      <xdr:col>24</xdr:col>
      <xdr:colOff>19050</xdr:colOff>
      <xdr:row>24</xdr:row>
      <xdr:rowOff>19050</xdr:rowOff>
    </xdr:from>
    <xdr:ext cx="6677025" cy="4762500"/>
    <xdr:graphicFrame>
      <xdr:nvGraphicFramePr>
        <xdr:cNvPr id="1422652000" name="Chart 6"/>
        <xdr:cNvGraphicFramePr/>
      </xdr:nvGraphicFramePr>
      <xdr:xfrm>
        <a:off x="22515195" y="7705725"/>
        <a:ext cx="6677025" cy="47625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 fLocksWithSheet="0"/>
  </xdr:oneCellAnchor>
  <xdr:oneCellAnchor>
    <xdr:from>
      <xdr:col>0</xdr:col>
      <xdr:colOff>0</xdr:colOff>
      <xdr:row>17</xdr:row>
      <xdr:rowOff>9525</xdr:rowOff>
    </xdr:from>
    <xdr:ext cx="4305300" cy="1047750"/>
    <xdr:sp>
      <xdr:nvSpPr>
        <xdr:cNvPr id="3" name="Shape 3"/>
        <xdr:cNvSpPr txBox="1"/>
      </xdr:nvSpPr>
      <xdr:spPr>
        <a:xfrm>
          <a:off x="0" y="6296025"/>
          <a:ext cx="4305300" cy="1047750"/>
        </a:xfrm>
        <a:prstGeom prst="rect">
          <a:avLst/>
        </a:prstGeom>
        <a:solidFill>
          <a:schemeClr val="lt1"/>
        </a:solidFill>
        <a:ln w="9525" cap="flat" cmpd="sng">
          <a:solidFill>
            <a:srgbClr val="FF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PROCEDURE: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0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1/ enter variables in yellow and 5-m split times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0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2/ run the Excel solver: target E9 value of 0 and modifiable cells A3 and A5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0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3/ check that cell E9 close to 0 </a:t>
          </a:r>
          <a:r>
            <a:rPr lang="en-US" sz="1000" b="1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(&lt;0.2) </a:t>
          </a:r>
          <a:r>
            <a:rPr lang="en-US" sz="10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and save for updates (or save before checking)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0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4/ graphs on the right, main profile variable in the orange table</a:t>
          </a:r>
          <a:endParaRPr sz="1400"/>
        </a:p>
      </xdr:txBody>
    </xdr:sp>
    <xdr:clientData fLocksWithSheet="0"/>
  </xdr:oneCellAnchor>
  <xdr:oneCellAnchor>
    <xdr:from>
      <xdr:col>0</xdr:col>
      <xdr:colOff>0</xdr:colOff>
      <xdr:row>22</xdr:row>
      <xdr:rowOff>57150</xdr:rowOff>
    </xdr:from>
    <xdr:ext cx="4305300" cy="1047750"/>
    <xdr:sp>
      <xdr:nvSpPr>
        <xdr:cNvPr id="4" name="Shape 4"/>
        <xdr:cNvSpPr txBox="1"/>
      </xdr:nvSpPr>
      <xdr:spPr>
        <a:xfrm>
          <a:off x="0" y="7343775"/>
          <a:ext cx="4305300" cy="1047750"/>
        </a:xfrm>
        <a:prstGeom prst="rect">
          <a:avLst/>
        </a:prstGeom>
        <a:solidFill>
          <a:schemeClr val="dk1"/>
        </a:solidFill>
        <a:ln w="9525" cap="flat" cmpd="sng">
          <a:solidFill>
            <a:srgbClr val="FF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 b="1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IMPORTANT NOTE: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000" b="1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These computations are valid ONLY in the case of split times triggered at the very beginning of the sprint motion, i.e. as soon as </a:t>
          </a:r>
          <a:r>
            <a:rPr lang="en-US" sz="1000" b="1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ANY</a:t>
          </a:r>
          <a:r>
            <a:rPr lang="en-US" sz="1000" b="1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propulsive movement is produced by the athlete. In case of trigger by e.g. a first pair of cells or manual trigger, some major overestimations of F0 and Pmax variables will occur and overall, significantly wrong data will be generated.</a:t>
          </a:r>
          <a:endParaRPr sz="1400"/>
        </a:p>
      </xdr:txBody>
    </xdr:sp>
    <xdr:clientData fLocksWithSheet="0"/>
  </xdr:oneCellAnchor>
  <xdr:oneCellAnchor>
    <xdr:from>
      <xdr:col>0</xdr:col>
      <xdr:colOff>9525</xdr:colOff>
      <xdr:row>33</xdr:row>
      <xdr:rowOff>38100</xdr:rowOff>
    </xdr:from>
    <xdr:ext cx="4676775" cy="3448050"/>
    <xdr:pic>
      <xdr:nvPicPr>
        <xdr:cNvPr id="2" name="image2.png"/>
        <xdr:cNvPicPr preferRelativeResize="0"/>
      </xdr:nvPicPr>
      <xdr:blipFill>
        <a:blip r:embed="rId7" cstate="print"/>
        <a:stretch>
          <a:fillRect/>
        </a:stretch>
      </xdr:blipFill>
      <xdr:spPr>
        <a:xfrm>
          <a:off x="9525" y="9525000"/>
          <a:ext cx="4676775" cy="34480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50</xdr:row>
      <xdr:rowOff>114300</xdr:rowOff>
    </xdr:from>
    <xdr:ext cx="4695825" cy="2133600"/>
    <xdr:pic>
      <xdr:nvPicPr>
        <xdr:cNvPr id="5" name="image3.png"/>
        <xdr:cNvPicPr preferRelativeResize="0"/>
      </xdr:nvPicPr>
      <xdr:blipFill>
        <a:blip r:embed="rId8" cstate="print"/>
        <a:stretch>
          <a:fillRect/>
        </a:stretch>
      </xdr:blipFill>
      <xdr:spPr>
        <a:xfrm>
          <a:off x="0" y="13001625"/>
          <a:ext cx="4695825" cy="213360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-9525</xdr:colOff>
      <xdr:row>0</xdr:row>
      <xdr:rowOff>0</xdr:rowOff>
    </xdr:from>
    <xdr:ext cx="12658725" cy="2524125"/>
    <xdr:pic>
      <xdr:nvPicPr>
        <xdr:cNvPr id="6" name="image1.png" title="Image"/>
        <xdr:cNvPicPr preferRelativeResize="0"/>
      </xdr:nvPicPr>
      <xdr:blipFill>
        <a:blip r:embed="rId9" cstate="print"/>
        <a:stretch>
          <a:fillRect/>
        </a:stretch>
      </xdr:blipFill>
      <xdr:spPr>
        <a:xfrm>
          <a:off x="921385" y="0"/>
          <a:ext cx="12658725" cy="2524125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18</xdr:col>
      <xdr:colOff>104775</xdr:colOff>
      <xdr:row>0</xdr:row>
      <xdr:rowOff>76200</xdr:rowOff>
    </xdr:from>
    <xdr:ext cx="8715375" cy="4133850"/>
    <xdr:graphicFrame>
      <xdr:nvGraphicFramePr>
        <xdr:cNvPr id="1576261012" name="Chart 7"/>
        <xdr:cNvGraphicFramePr/>
      </xdr:nvGraphicFramePr>
      <xdr:xfrm>
        <a:off x="19480530" y="76200"/>
        <a:ext cx="8715375" cy="413385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18</xdr:col>
      <xdr:colOff>152400</xdr:colOff>
      <xdr:row>41</xdr:row>
      <xdr:rowOff>76200</xdr:rowOff>
    </xdr:from>
    <xdr:ext cx="9001125" cy="4067175"/>
    <xdr:graphicFrame>
      <xdr:nvGraphicFramePr>
        <xdr:cNvPr id="1895536848" name="Chart 8"/>
        <xdr:cNvGraphicFramePr/>
      </xdr:nvGraphicFramePr>
      <xdr:xfrm>
        <a:off x="19528155" y="8582025"/>
        <a:ext cx="9001125" cy="406717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oneCellAnchor>
  <xdr:oneCellAnchor>
    <xdr:from>
      <xdr:col>18</xdr:col>
      <xdr:colOff>123825</xdr:colOff>
      <xdr:row>20</xdr:row>
      <xdr:rowOff>38100</xdr:rowOff>
    </xdr:from>
    <xdr:ext cx="9058275" cy="4086225"/>
    <xdr:graphicFrame>
      <xdr:nvGraphicFramePr>
        <xdr:cNvPr id="677191439" name="Chart 9"/>
        <xdr:cNvGraphicFramePr/>
      </xdr:nvGraphicFramePr>
      <xdr:xfrm>
        <a:off x="19499580" y="4343400"/>
        <a:ext cx="9058275" cy="40862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oneCellAnchor>
  <xdr:oneCellAnchor>
    <xdr:from>
      <xdr:col>18</xdr:col>
      <xdr:colOff>152400</xdr:colOff>
      <xdr:row>62</xdr:row>
      <xdr:rowOff>76200</xdr:rowOff>
    </xdr:from>
    <xdr:ext cx="8715375" cy="4067175"/>
    <xdr:graphicFrame>
      <xdr:nvGraphicFramePr>
        <xdr:cNvPr id="1284421526" name="Chart 10"/>
        <xdr:cNvGraphicFramePr/>
      </xdr:nvGraphicFramePr>
      <xdr:xfrm>
        <a:off x="19528155" y="12782550"/>
        <a:ext cx="8715375" cy="406717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 fLocksWithSheet="0"/>
  </xdr:oneCellAnchor>
  <xdr:oneCellAnchor>
    <xdr:from>
      <xdr:col>2</xdr:col>
      <xdr:colOff>276225</xdr:colOff>
      <xdr:row>6</xdr:row>
      <xdr:rowOff>57150</xdr:rowOff>
    </xdr:from>
    <xdr:ext cx="3562350" cy="2381250"/>
    <xdr:sp>
      <xdr:nvSpPr>
        <xdr:cNvPr id="5" name="Shape 5"/>
        <xdr:cNvSpPr/>
      </xdr:nvSpPr>
      <xdr:spPr>
        <a:xfrm>
          <a:off x="2166620" y="1562100"/>
          <a:ext cx="3562350" cy="2381250"/>
        </a:xfrm>
        <a:prstGeom prst="wedgeRoundRectCallout">
          <a:avLst>
            <a:gd name="adj1" fmla="val -72339"/>
            <a:gd name="adj2" fmla="val -181390"/>
            <a:gd name="adj3" fmla="val 16667"/>
          </a:avLst>
        </a:prstGeom>
        <a:gradFill>
          <a:gsLst>
            <a:gs pos="0">
              <a:srgbClr val="70A5DA"/>
            </a:gs>
            <a:gs pos="50000">
              <a:srgbClr val="539BDB"/>
            </a:gs>
            <a:gs pos="100000">
              <a:srgbClr val="4288C8"/>
            </a:gs>
          </a:gsLst>
          <a:lin ang="5400000" scaled="0"/>
        </a:gradFill>
        <a:ln w="9525" cap="flat" cmpd="sng">
          <a:solidFill>
            <a:schemeClr val="accent1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 u="sng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STEP 1: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Import the time and instantaneous velocity data (from radar or laser gun) here in columns A and B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NB1: all velocity values measured before the actual sprint start and after the maximal velocity plateau have to be deleted. 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NB2: At sprint start, delete all the values for which there is a doubt between actual signal and noise, the following analysis will extrapolate these values.</a:t>
          </a:r>
          <a:endParaRPr sz="1100"/>
        </a:p>
      </xdr:txBody>
    </xdr:sp>
    <xdr:clientData fLocksWithSheet="0"/>
  </xdr:oneCellAnchor>
  <xdr:oneCellAnchor>
    <xdr:from>
      <xdr:col>18</xdr:col>
      <xdr:colOff>9525</xdr:colOff>
      <xdr:row>0</xdr:row>
      <xdr:rowOff>47625</xdr:rowOff>
    </xdr:from>
    <xdr:ext cx="3638550" cy="1190625"/>
    <xdr:sp>
      <xdr:nvSpPr>
        <xdr:cNvPr id="6" name="Shape 6"/>
        <xdr:cNvSpPr/>
      </xdr:nvSpPr>
      <xdr:spPr>
        <a:xfrm>
          <a:off x="19385280" y="47625"/>
          <a:ext cx="3638550" cy="1190625"/>
        </a:xfrm>
        <a:prstGeom prst="wedgeRoundRectCallout">
          <a:avLst>
            <a:gd name="adj1" fmla="val -70751"/>
            <a:gd name="adj2" fmla="val -16416"/>
            <a:gd name="adj3" fmla="val 16667"/>
          </a:avLst>
        </a:prstGeom>
        <a:gradFill>
          <a:gsLst>
            <a:gs pos="0">
              <a:srgbClr val="70A5DA"/>
            </a:gs>
            <a:gs pos="50000">
              <a:srgbClr val="539BDB"/>
            </a:gs>
            <a:gs pos="100000">
              <a:srgbClr val="4288C8"/>
            </a:gs>
          </a:gsLst>
          <a:lin ang="5400000" scaled="0"/>
        </a:gradFill>
        <a:ln w="9525" cap="flat" cmpd="sng">
          <a:solidFill>
            <a:schemeClr val="accent1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lt1"/>
            </a:buClr>
            <a:buSzPts val="1100"/>
            <a:buFont typeface="Calibri"/>
            <a:buNone/>
          </a:pPr>
          <a:r>
            <a:rPr lang="en-US" sz="1100" b="1" u="sng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STEP 2:</a:t>
          </a:r>
          <a:endParaRPr sz="1100"/>
        </a:p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lt1"/>
            </a:buClr>
            <a:buSzPts val="1100"/>
            <a:buFont typeface="Calibri"/>
            <a:buNone/>
          </a:pPr>
          <a:r>
            <a:rPr lang="en-US" sz="1100" b="1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Run the Excel solver: target Q8 value of 0 and modifiable cells Q1, Q6 an Q7.</a:t>
          </a:r>
          <a:endParaRPr sz="1400"/>
        </a:p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lt1"/>
            </a:buClr>
            <a:buSzPts val="1100"/>
            <a:buFont typeface="Calibri"/>
            <a:buNone/>
          </a:pPr>
          <a:r>
            <a:rPr lang="en-US" sz="1100" b="1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Check on the speed-time figure that the modeled speed regression well fits the experimental speed signal.</a:t>
          </a:r>
          <a:endParaRPr sz="11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researchgate.net/publication/287995954_Interpreting_Power-Force-Velocity_Profiles_for_Individualized_and_Specific_Training" TargetMode="External"/><Relationship Id="rId2" Type="http://schemas.openxmlformats.org/officeDocument/2006/relationships/hyperlink" Target="https://www.researchgate.net/publication/277020032_A_simple_method_for_measuring_power_force_velocity_properties_and_mechanical_effectiveness_in_sprint_running_Simple_method_to_compute_sprint_mechanics" TargetMode="Externa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1001"/>
  <sheetViews>
    <sheetView tabSelected="1" zoomScale="20" zoomScaleNormal="20" topLeftCell="A8" workbookViewId="0">
      <selection activeCell="C13" sqref="C13"/>
    </sheetView>
  </sheetViews>
  <sheetFormatPr defaultColWidth="11.2205882352941" defaultRowHeight="15" customHeight="1"/>
  <cols>
    <col min="1" max="1" width="10.7794117647059" customWidth="1"/>
    <col min="2" max="2" width="10.6691176470588" customWidth="1"/>
    <col min="3" max="3" width="8.66911764705882" customWidth="1"/>
    <col min="4" max="4" width="12.7794117647059" customWidth="1"/>
    <col min="5" max="5" width="13.6691176470588" customWidth="1"/>
    <col min="6" max="6" width="7.77941176470588" customWidth="1"/>
    <col min="7" max="7" width="10" customWidth="1"/>
    <col min="8" max="8" width="10.7794117647059" customWidth="1"/>
    <col min="9" max="9" width="15.4411764705882" customWidth="1"/>
    <col min="10" max="16" width="10.7794117647059" customWidth="1"/>
    <col min="17" max="32" width="10.5588235294118" customWidth="1"/>
  </cols>
  <sheetData>
    <row r="1" ht="198.75" customHeight="1" spans="1:32">
      <c r="A1" s="44"/>
      <c r="B1" s="45"/>
      <c r="C1" s="45"/>
      <c r="D1" s="46"/>
      <c r="E1" s="46"/>
      <c r="F1" s="71"/>
      <c r="G1" s="71"/>
      <c r="H1" s="71"/>
      <c r="I1" s="71"/>
      <c r="J1" s="71"/>
      <c r="K1" s="71"/>
      <c r="L1" s="71"/>
      <c r="M1" s="71"/>
      <c r="N1" s="71"/>
      <c r="O1" s="71"/>
      <c r="P1" s="80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</row>
    <row r="2" ht="60" customHeight="1" spans="1:32">
      <c r="A2" s="47"/>
      <c r="B2" s="48" t="s">
        <v>0</v>
      </c>
      <c r="C2" s="48" t="s">
        <v>1</v>
      </c>
      <c r="D2" s="49" t="s">
        <v>2</v>
      </c>
      <c r="E2" s="49" t="s">
        <v>3</v>
      </c>
      <c r="F2" s="72" t="s">
        <v>1</v>
      </c>
      <c r="G2" s="72" t="s">
        <v>4</v>
      </c>
      <c r="H2" s="72" t="s">
        <v>5</v>
      </c>
      <c r="I2" s="72" t="s">
        <v>6</v>
      </c>
      <c r="J2" s="72" t="s">
        <v>7</v>
      </c>
      <c r="K2" s="72" t="s">
        <v>8</v>
      </c>
      <c r="L2" s="72" t="s">
        <v>9</v>
      </c>
      <c r="M2" s="72" t="s">
        <v>10</v>
      </c>
      <c r="N2" s="72" t="s">
        <v>11</v>
      </c>
      <c r="O2" s="72" t="s">
        <v>12</v>
      </c>
      <c r="P2" s="81" t="s">
        <v>13</v>
      </c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</row>
    <row r="3" ht="15.75" customHeight="1" spans="1:16">
      <c r="A3" s="50" t="s">
        <v>14</v>
      </c>
      <c r="B3" s="51">
        <v>5</v>
      </c>
      <c r="C3" s="52"/>
      <c r="D3" s="53">
        <f t="shared" ref="D3:D8" si="0">$A$4*(C3+$A$6*EXP(-C3/$A$6))-$A$4*$A$6</f>
        <v>0</v>
      </c>
      <c r="E3" s="53">
        <f t="shared" ref="E3:E8" si="1">(D3-B3)^2</f>
        <v>25</v>
      </c>
      <c r="F3" s="73">
        <v>0.01</v>
      </c>
      <c r="G3" s="5">
        <v>0</v>
      </c>
      <c r="H3" s="5">
        <f t="shared" ref="H3:H602" si="2">$A$4*(1-EXP(-F3/$A$6))</f>
        <v>0.0734975851964291</v>
      </c>
      <c r="I3" s="5">
        <f t="shared" ref="I3:I602" si="3">($A$4/$A$6)*EXP(-F3/$A$6)</f>
        <v>7.31393852485605</v>
      </c>
      <c r="J3" s="5">
        <f t="shared" ref="J3:J602" si="4">(0.5*(1.293*($A$14/760*273/(273+$A$12)))*((0.2025*$A$8^0.725*$A$10^0.425)*0.266)*0.9)*H3^2</f>
        <v>0</v>
      </c>
      <c r="K3" s="8">
        <f t="shared" ref="K3:K602" si="5">J3+$A$10*I3</f>
        <v>0</v>
      </c>
      <c r="L3" s="5" t="e">
        <f t="shared" ref="L3:L602" si="6">K3/$A$10</f>
        <v>#DIV/0!</v>
      </c>
      <c r="M3" s="8">
        <f t="shared" ref="M3:M602" si="7">K3*H3</f>
        <v>0</v>
      </c>
      <c r="N3" s="5" t="e">
        <f t="shared" ref="N3:N602" si="8">L3*H3</f>
        <v>#DIV/0!</v>
      </c>
      <c r="O3" s="82"/>
      <c r="P3" s="83"/>
    </row>
    <row r="4" ht="15.75" customHeight="1" spans="1:16">
      <c r="A4" s="54">
        <v>7.56487379824001</v>
      </c>
      <c r="B4" s="51">
        <v>10</v>
      </c>
      <c r="C4" s="52"/>
      <c r="D4" s="53">
        <f t="shared" si="0"/>
        <v>0</v>
      </c>
      <c r="E4" s="53">
        <f t="shared" si="1"/>
        <v>100</v>
      </c>
      <c r="F4" s="73">
        <v>0.02</v>
      </c>
      <c r="G4" s="5">
        <f t="shared" ref="G4:G602" si="9">G3+H4*0.01</f>
        <v>0.00146281094365448</v>
      </c>
      <c r="H4" s="5">
        <f t="shared" si="2"/>
        <v>0.146281094365448</v>
      </c>
      <c r="I4" s="5">
        <f t="shared" si="3"/>
        <v>7.24287893626422</v>
      </c>
      <c r="J4" s="5">
        <f t="shared" si="4"/>
        <v>0</v>
      </c>
      <c r="K4" s="8">
        <f t="shared" si="5"/>
        <v>0</v>
      </c>
      <c r="L4" s="5" t="e">
        <f t="shared" si="6"/>
        <v>#DIV/0!</v>
      </c>
      <c r="M4" s="8">
        <f t="shared" si="7"/>
        <v>0</v>
      </c>
      <c r="N4" s="5" t="e">
        <f t="shared" si="8"/>
        <v>#DIV/0!</v>
      </c>
      <c r="O4" s="82"/>
      <c r="P4" s="83"/>
    </row>
    <row r="5" ht="15.75" customHeight="1" spans="1:16">
      <c r="A5" s="50" t="s">
        <v>15</v>
      </c>
      <c r="B5" s="51">
        <v>15</v>
      </c>
      <c r="C5" s="52"/>
      <c r="D5" s="53">
        <f t="shared" si="0"/>
        <v>0</v>
      </c>
      <c r="E5" s="53">
        <f t="shared" si="1"/>
        <v>225</v>
      </c>
      <c r="F5" s="73">
        <v>0.03</v>
      </c>
      <c r="G5" s="5">
        <f t="shared" si="9"/>
        <v>0.00364638559577622</v>
      </c>
      <c r="H5" s="5">
        <f t="shared" si="2"/>
        <v>0.218357465212174</v>
      </c>
      <c r="I5" s="5">
        <f t="shared" si="3"/>
        <v>7.17250973700417</v>
      </c>
      <c r="J5" s="5">
        <f t="shared" si="4"/>
        <v>0</v>
      </c>
      <c r="K5" s="8">
        <f t="shared" si="5"/>
        <v>0</v>
      </c>
      <c r="L5" s="5" t="e">
        <f t="shared" si="6"/>
        <v>#DIV/0!</v>
      </c>
      <c r="M5" s="8">
        <f t="shared" si="7"/>
        <v>0</v>
      </c>
      <c r="N5" s="5" t="e">
        <f t="shared" si="8"/>
        <v>#DIV/0!</v>
      </c>
      <c r="O5" s="82"/>
      <c r="P5" s="83"/>
    </row>
    <row r="6" ht="15.75" customHeight="1" spans="1:16">
      <c r="A6" s="54">
        <v>1.0242602104987</v>
      </c>
      <c r="B6" s="51">
        <v>20</v>
      </c>
      <c r="C6" s="52"/>
      <c r="D6" s="53">
        <f t="shared" si="0"/>
        <v>0</v>
      </c>
      <c r="E6" s="53">
        <f t="shared" si="1"/>
        <v>400</v>
      </c>
      <c r="F6" s="73">
        <v>0.04</v>
      </c>
      <c r="G6" s="5">
        <f t="shared" si="9"/>
        <v>0.00654372127615107</v>
      </c>
      <c r="H6" s="5">
        <f t="shared" si="2"/>
        <v>0.289733568037484</v>
      </c>
      <c r="I6" s="5">
        <f t="shared" si="3"/>
        <v>7.10282421950216</v>
      </c>
      <c r="J6" s="5">
        <f t="shared" si="4"/>
        <v>0</v>
      </c>
      <c r="K6" s="8">
        <f t="shared" si="5"/>
        <v>0</v>
      </c>
      <c r="L6" s="5" t="e">
        <f t="shared" si="6"/>
        <v>#DIV/0!</v>
      </c>
      <c r="M6" s="8">
        <f t="shared" si="7"/>
        <v>0</v>
      </c>
      <c r="N6" s="5" t="e">
        <f t="shared" si="8"/>
        <v>#DIV/0!</v>
      </c>
      <c r="O6" s="82"/>
      <c r="P6" s="83"/>
    </row>
    <row r="7" ht="15.75" customHeight="1" spans="1:16">
      <c r="A7" s="55" t="s">
        <v>16</v>
      </c>
      <c r="B7" s="51">
        <v>25</v>
      </c>
      <c r="C7" s="52"/>
      <c r="D7" s="53">
        <f t="shared" si="0"/>
        <v>0</v>
      </c>
      <c r="E7" s="53">
        <f t="shared" si="1"/>
        <v>625</v>
      </c>
      <c r="F7" s="73">
        <v>0.05</v>
      </c>
      <c r="G7" s="5">
        <f t="shared" si="9"/>
        <v>0.01014788334008</v>
      </c>
      <c r="H7" s="5">
        <f t="shared" si="2"/>
        <v>0.36041620639289</v>
      </c>
      <c r="I7" s="5">
        <f t="shared" si="3"/>
        <v>7.03381574135286</v>
      </c>
      <c r="J7" s="5">
        <f t="shared" si="4"/>
        <v>0</v>
      </c>
      <c r="K7" s="8">
        <f t="shared" si="5"/>
        <v>0</v>
      </c>
      <c r="L7" s="5" t="e">
        <f t="shared" si="6"/>
        <v>#DIV/0!</v>
      </c>
      <c r="M7" s="8">
        <f t="shared" si="7"/>
        <v>0</v>
      </c>
      <c r="N7" s="5" t="e">
        <f t="shared" si="8"/>
        <v>#DIV/0!</v>
      </c>
      <c r="O7" s="82"/>
      <c r="P7" s="83"/>
    </row>
    <row r="8" ht="15.75" customHeight="1" spans="1:16">
      <c r="A8" s="54"/>
      <c r="B8" s="51">
        <v>30</v>
      </c>
      <c r="C8" s="52"/>
      <c r="D8" s="53">
        <f t="shared" si="0"/>
        <v>0</v>
      </c>
      <c r="E8" s="53">
        <f t="shared" si="1"/>
        <v>900</v>
      </c>
      <c r="F8" s="73">
        <v>0.06</v>
      </c>
      <c r="G8" s="5">
        <f t="shared" si="9"/>
        <v>0.0144520045173704</v>
      </c>
      <c r="H8" s="5">
        <f t="shared" si="2"/>
        <v>0.430412117729049</v>
      </c>
      <c r="I8" s="5">
        <f t="shared" si="3"/>
        <v>6.9654777246861</v>
      </c>
      <c r="J8" s="5">
        <f t="shared" si="4"/>
        <v>0</v>
      </c>
      <c r="K8" s="8">
        <f t="shared" si="5"/>
        <v>0</v>
      </c>
      <c r="L8" s="5" t="e">
        <f t="shared" si="6"/>
        <v>#DIV/0!</v>
      </c>
      <c r="M8" s="8">
        <f t="shared" si="7"/>
        <v>0</v>
      </c>
      <c r="N8" s="5" t="e">
        <f t="shared" si="8"/>
        <v>#DIV/0!</v>
      </c>
      <c r="O8" s="82"/>
      <c r="P8" s="83"/>
    </row>
    <row r="9" ht="15.75" customHeight="1" spans="1:16">
      <c r="A9" s="55" t="s">
        <v>17</v>
      </c>
      <c r="B9" s="56"/>
      <c r="C9" s="57"/>
      <c r="D9" s="57"/>
      <c r="E9" s="74" t="s">
        <v>18</v>
      </c>
      <c r="F9" s="73">
        <v>0.07</v>
      </c>
      <c r="G9" s="5">
        <f t="shared" si="9"/>
        <v>0.0194492842577503</v>
      </c>
      <c r="H9" s="5">
        <f t="shared" si="2"/>
        <v>0.499727974037981</v>
      </c>
      <c r="I9" s="5">
        <f t="shared" si="3"/>
        <v>6.89780365553995</v>
      </c>
      <c r="J9" s="5">
        <f t="shared" si="4"/>
        <v>0</v>
      </c>
      <c r="K9" s="8">
        <f t="shared" si="5"/>
        <v>0</v>
      </c>
      <c r="L9" s="5" t="e">
        <f t="shared" si="6"/>
        <v>#DIV/0!</v>
      </c>
      <c r="M9" s="8">
        <f t="shared" si="7"/>
        <v>0</v>
      </c>
      <c r="N9" s="5" t="e">
        <f t="shared" si="8"/>
        <v>#DIV/0!</v>
      </c>
      <c r="O9" s="82"/>
      <c r="P9" s="83"/>
    </row>
    <row r="10" ht="15.75" customHeight="1" spans="1:16">
      <c r="A10" s="54"/>
      <c r="B10" s="56"/>
      <c r="C10" s="56"/>
      <c r="D10" s="56"/>
      <c r="E10" s="75">
        <f>SUM(E3:E8)</f>
        <v>2275</v>
      </c>
      <c r="F10" s="73">
        <v>0.08</v>
      </c>
      <c r="G10" s="5">
        <f t="shared" si="9"/>
        <v>0.0251329880826406</v>
      </c>
      <c r="H10" s="5">
        <f t="shared" si="2"/>
        <v>0.568370382489038</v>
      </c>
      <c r="I10" s="5">
        <f t="shared" si="3"/>
        <v>6.8307870832398</v>
      </c>
      <c r="J10" s="5">
        <f t="shared" si="4"/>
        <v>0</v>
      </c>
      <c r="K10" s="8">
        <f t="shared" si="5"/>
        <v>0</v>
      </c>
      <c r="L10" s="5" t="e">
        <f t="shared" si="6"/>
        <v>#DIV/0!</v>
      </c>
      <c r="M10" s="8">
        <f t="shared" si="7"/>
        <v>0</v>
      </c>
      <c r="N10" s="5" t="e">
        <f t="shared" si="8"/>
        <v>#DIV/0!</v>
      </c>
      <c r="O10" s="82"/>
      <c r="P10" s="83"/>
    </row>
    <row r="11" ht="15.75" customHeight="1" spans="1:16">
      <c r="A11" s="55" t="s">
        <v>19</v>
      </c>
      <c r="B11" s="58"/>
      <c r="C11" s="58"/>
      <c r="D11" s="58"/>
      <c r="E11" s="58"/>
      <c r="F11" s="73">
        <v>0.09</v>
      </c>
      <c r="G11" s="5">
        <f t="shared" si="9"/>
        <v>0.0314964469432276</v>
      </c>
      <c r="H11" s="5">
        <f t="shared" si="2"/>
        <v>0.636345886058694</v>
      </c>
      <c r="I11" s="5">
        <f t="shared" si="3"/>
        <v>6.76442161978344</v>
      </c>
      <c r="J11" s="5">
        <f t="shared" si="4"/>
        <v>0</v>
      </c>
      <c r="K11" s="8">
        <f t="shared" si="5"/>
        <v>0</v>
      </c>
      <c r="L11" s="5" t="e">
        <f t="shared" si="6"/>
        <v>#DIV/0!</v>
      </c>
      <c r="M11" s="8">
        <f t="shared" si="7"/>
        <v>0</v>
      </c>
      <c r="N11" s="5" t="e">
        <f t="shared" si="8"/>
        <v>#DIV/0!</v>
      </c>
      <c r="O11" s="82"/>
      <c r="P11" s="83"/>
    </row>
    <row r="12" ht="15.75" customHeight="1" spans="1:16">
      <c r="A12" s="54">
        <v>30</v>
      </c>
      <c r="B12" s="59"/>
      <c r="C12" s="59"/>
      <c r="D12" s="59"/>
      <c r="E12" s="59"/>
      <c r="F12" s="73">
        <v>0.1</v>
      </c>
      <c r="G12" s="5">
        <f t="shared" si="9"/>
        <v>0.0385330565847699</v>
      </c>
      <c r="H12" s="5">
        <f t="shared" si="2"/>
        <v>0.703660964154228</v>
      </c>
      <c r="I12" s="5">
        <f t="shared" si="3"/>
        <v>6.69870093923219</v>
      </c>
      <c r="J12" s="5">
        <f t="shared" si="4"/>
        <v>0</v>
      </c>
      <c r="K12" s="8">
        <f t="shared" si="5"/>
        <v>0</v>
      </c>
      <c r="L12" s="5" t="e">
        <f t="shared" si="6"/>
        <v>#DIV/0!</v>
      </c>
      <c r="M12" s="8">
        <f t="shared" si="7"/>
        <v>0</v>
      </c>
      <c r="N12" s="5" t="e">
        <f t="shared" si="8"/>
        <v>#DIV/0!</v>
      </c>
      <c r="O12" s="82"/>
      <c r="P12" s="83"/>
    </row>
    <row r="13" ht="15.75" customHeight="1" spans="1:16">
      <c r="A13" s="55" t="s">
        <v>20</v>
      </c>
      <c r="B13" s="60" t="s">
        <v>21</v>
      </c>
      <c r="C13" s="61" t="s">
        <v>22</v>
      </c>
      <c r="D13" s="61" t="s">
        <v>23</v>
      </c>
      <c r="E13" s="76" t="s">
        <v>24</v>
      </c>
      <c r="F13" s="73">
        <v>0.11</v>
      </c>
      <c r="G13" s="5">
        <f t="shared" si="9"/>
        <v>0.0462362769170832</v>
      </c>
      <c r="H13" s="5">
        <f t="shared" si="2"/>
        <v>0.770322033231332</v>
      </c>
      <c r="I13" s="5">
        <f t="shared" si="3"/>
        <v>6.63361877710794</v>
      </c>
      <c r="J13" s="5">
        <f t="shared" si="4"/>
        <v>0</v>
      </c>
      <c r="K13" s="8">
        <f t="shared" si="5"/>
        <v>0</v>
      </c>
      <c r="L13" s="5" t="e">
        <f t="shared" si="6"/>
        <v>#DIV/0!</v>
      </c>
      <c r="M13" s="8">
        <f t="shared" si="7"/>
        <v>0</v>
      </c>
      <c r="N13" s="5" t="e">
        <f t="shared" si="8"/>
        <v>#DIV/0!</v>
      </c>
      <c r="O13" s="82"/>
      <c r="P13" s="83"/>
    </row>
    <row r="14" ht="15.75" customHeight="1" spans="1:16">
      <c r="A14" s="54">
        <v>990</v>
      </c>
      <c r="B14" s="62" t="e">
        <f>INTERCEPT(L3:L602,H3:H602)</f>
        <v>#DIV/0!</v>
      </c>
      <c r="C14" s="63" t="e">
        <f>-B14/E14</f>
        <v>#DIV/0!</v>
      </c>
      <c r="D14" s="63" t="e">
        <f>B14*C14/4</f>
        <v>#DIV/0!</v>
      </c>
      <c r="E14" s="77" t="e">
        <f>SLOPE(L3:L602,H3:H602)</f>
        <v>#DIV/0!</v>
      </c>
      <c r="F14" s="73">
        <v>0.12</v>
      </c>
      <c r="G14" s="5">
        <f t="shared" si="9"/>
        <v>0.0545996313911405</v>
      </c>
      <c r="H14" s="5">
        <f t="shared" si="2"/>
        <v>0.836335447405731</v>
      </c>
      <c r="I14" s="5">
        <f t="shared" si="3"/>
        <v>6.56916892979593</v>
      </c>
      <c r="J14" s="5">
        <f t="shared" si="4"/>
        <v>0</v>
      </c>
      <c r="K14" s="8">
        <f t="shared" si="5"/>
        <v>0</v>
      </c>
      <c r="L14" s="5" t="e">
        <f t="shared" si="6"/>
        <v>#DIV/0!</v>
      </c>
      <c r="M14" s="8">
        <f t="shared" si="7"/>
        <v>0</v>
      </c>
      <c r="N14" s="5" t="e">
        <f t="shared" si="8"/>
        <v>#DIV/0!</v>
      </c>
      <c r="O14" s="82"/>
      <c r="P14" s="83"/>
    </row>
    <row r="15" ht="15.75" customHeight="1" spans="1:16">
      <c r="A15" s="54"/>
      <c r="B15" s="64" t="s">
        <v>25</v>
      </c>
      <c r="C15" s="65" t="s">
        <v>26</v>
      </c>
      <c r="D15" s="65" t="s">
        <v>27</v>
      </c>
      <c r="E15" s="78" t="s">
        <v>28</v>
      </c>
      <c r="F15" s="73">
        <v>0.13</v>
      </c>
      <c r="G15" s="5">
        <f t="shared" si="9"/>
        <v>0.063616706381729</v>
      </c>
      <c r="H15" s="5">
        <f t="shared" si="2"/>
        <v>0.901707499058851</v>
      </c>
      <c r="I15" s="5">
        <f t="shared" si="3"/>
        <v>6.50534525395355</v>
      </c>
      <c r="J15" s="5">
        <f t="shared" si="4"/>
        <v>0</v>
      </c>
      <c r="K15" s="8">
        <f t="shared" si="5"/>
        <v>0</v>
      </c>
      <c r="L15" s="5" t="e">
        <f t="shared" si="6"/>
        <v>#DIV/0!</v>
      </c>
      <c r="M15" s="8">
        <f t="shared" si="7"/>
        <v>0</v>
      </c>
      <c r="N15" s="5" t="e">
        <f t="shared" si="8"/>
        <v>#DIV/0!</v>
      </c>
      <c r="O15" s="82"/>
      <c r="P15" s="83"/>
    </row>
    <row r="16" ht="15.75" customHeight="1" spans="1:16">
      <c r="A16" s="54"/>
      <c r="B16" s="66" t="e">
        <f>MAX(P:P)</f>
        <v>#DIV/0!</v>
      </c>
      <c r="C16" s="67" t="e">
        <f>SLOPE(P3:P602,H3:H602)</f>
        <v>#DIV/0!</v>
      </c>
      <c r="D16" s="68" t="e">
        <f>C14/2</f>
        <v>#DIV/0!</v>
      </c>
      <c r="E16" s="79">
        <f>VLOOKUP(B8,G3:H602,2,1)</f>
        <v>7.50578813317487</v>
      </c>
      <c r="F16" s="73">
        <v>0.14</v>
      </c>
      <c r="G16" s="5">
        <f t="shared" si="9"/>
        <v>0.0732811505761051</v>
      </c>
      <c r="H16" s="5">
        <f t="shared" si="2"/>
        <v>0.966444419437613</v>
      </c>
      <c r="I16" s="5">
        <f t="shared" si="3"/>
        <v>6.44214166592464</v>
      </c>
      <c r="J16" s="5">
        <f t="shared" si="4"/>
        <v>0</v>
      </c>
      <c r="K16" s="8">
        <f t="shared" si="5"/>
        <v>0</v>
      </c>
      <c r="L16" s="5" t="e">
        <f t="shared" si="6"/>
        <v>#DIV/0!</v>
      </c>
      <c r="M16" s="8">
        <f t="shared" si="7"/>
        <v>0</v>
      </c>
      <c r="N16" s="5" t="e">
        <f t="shared" si="8"/>
        <v>#DIV/0!</v>
      </c>
      <c r="O16" s="82"/>
      <c r="P16" s="83"/>
    </row>
    <row r="17" ht="15.75" customHeight="1" spans="1:16">
      <c r="A17" s="54"/>
      <c r="B17" s="54"/>
      <c r="C17" s="54"/>
      <c r="D17" s="54"/>
      <c r="E17" s="54"/>
      <c r="F17" s="73">
        <v>0.15</v>
      </c>
      <c r="G17" s="5">
        <f t="shared" si="9"/>
        <v>0.083586674368589</v>
      </c>
      <c r="H17" s="5">
        <f t="shared" si="2"/>
        <v>1.03055237924839</v>
      </c>
      <c r="I17" s="5">
        <f t="shared" si="3"/>
        <v>6.37955214115968</v>
      </c>
      <c r="J17" s="5">
        <f t="shared" si="4"/>
        <v>0</v>
      </c>
      <c r="K17" s="8">
        <f t="shared" si="5"/>
        <v>0</v>
      </c>
      <c r="L17" s="5" t="e">
        <f t="shared" si="6"/>
        <v>#DIV/0!</v>
      </c>
      <c r="M17" s="8">
        <f t="shared" si="7"/>
        <v>0</v>
      </c>
      <c r="N17" s="5" t="e">
        <f t="shared" si="8"/>
        <v>#DIV/0!</v>
      </c>
      <c r="O17" s="82"/>
      <c r="P17" s="83"/>
    </row>
    <row r="18" ht="15.75" customHeight="1" spans="1:16">
      <c r="A18" s="54"/>
      <c r="B18" s="54"/>
      <c r="C18" s="54"/>
      <c r="D18" s="54"/>
      <c r="E18" s="54"/>
      <c r="F18" s="73">
        <v>0.16</v>
      </c>
      <c r="G18" s="5">
        <f t="shared" si="9"/>
        <v>0.0945270492610409</v>
      </c>
      <c r="H18" s="5">
        <f t="shared" si="2"/>
        <v>1.09403748924519</v>
      </c>
      <c r="I18" s="5">
        <f t="shared" si="3"/>
        <v>6.31757071364148</v>
      </c>
      <c r="J18" s="5">
        <f t="shared" si="4"/>
        <v>0</v>
      </c>
      <c r="K18" s="8">
        <f t="shared" si="5"/>
        <v>0</v>
      </c>
      <c r="L18" s="5" t="e">
        <f t="shared" si="6"/>
        <v>#DIV/0!</v>
      </c>
      <c r="M18" s="8">
        <f t="shared" si="7"/>
        <v>0</v>
      </c>
      <c r="N18" s="5" t="e">
        <f t="shared" si="8"/>
        <v>#DIV/0!</v>
      </c>
      <c r="O18" s="82"/>
      <c r="P18" s="83"/>
    </row>
    <row r="19" ht="15.75" customHeight="1" spans="1:16">
      <c r="A19" s="54"/>
      <c r="B19" s="54"/>
      <c r="C19" s="54"/>
      <c r="D19" s="54"/>
      <c r="E19" s="54"/>
      <c r="F19" s="73">
        <v>0.17</v>
      </c>
      <c r="G19" s="5">
        <f t="shared" si="9"/>
        <v>0.106096107269162</v>
      </c>
      <c r="H19" s="5">
        <f t="shared" si="2"/>
        <v>1.15690580081215</v>
      </c>
      <c r="I19" s="5">
        <f t="shared" si="3"/>
        <v>6.25619147531653</v>
      </c>
      <c r="J19" s="5">
        <f t="shared" si="4"/>
        <v>0</v>
      </c>
      <c r="K19" s="8">
        <f t="shared" si="5"/>
        <v>0</v>
      </c>
      <c r="L19" s="5" t="e">
        <f t="shared" si="6"/>
        <v>#DIV/0!</v>
      </c>
      <c r="M19" s="8">
        <f t="shared" si="7"/>
        <v>0</v>
      </c>
      <c r="N19" s="5" t="e">
        <f t="shared" si="8"/>
        <v>#DIV/0!</v>
      </c>
      <c r="O19" s="82"/>
      <c r="P19" s="83"/>
    </row>
    <row r="20" ht="15.75" customHeight="1" spans="1:16">
      <c r="A20" s="54"/>
      <c r="B20" s="54"/>
      <c r="C20" s="54"/>
      <c r="D20" s="54"/>
      <c r="E20" s="54"/>
      <c r="F20" s="73">
        <v>0.18</v>
      </c>
      <c r="G20" s="5">
        <f t="shared" si="9"/>
        <v>0.118287740334566</v>
      </c>
      <c r="H20" s="5">
        <f t="shared" si="2"/>
        <v>1.21916330654034</v>
      </c>
      <c r="I20" s="5">
        <f t="shared" si="3"/>
        <v>6.19540857553184</v>
      </c>
      <c r="J20" s="5">
        <f t="shared" si="4"/>
        <v>0</v>
      </c>
      <c r="K20" s="8">
        <f t="shared" si="5"/>
        <v>0</v>
      </c>
      <c r="L20" s="5" t="e">
        <f t="shared" si="6"/>
        <v>#DIV/0!</v>
      </c>
      <c r="M20" s="8">
        <f t="shared" si="7"/>
        <v>0</v>
      </c>
      <c r="N20" s="5" t="e">
        <f t="shared" si="8"/>
        <v>#DIV/0!</v>
      </c>
      <c r="O20" s="82"/>
      <c r="P20" s="83"/>
    </row>
    <row r="21" ht="15.75" customHeight="1" spans="1:16">
      <c r="A21" s="54"/>
      <c r="B21" s="54"/>
      <c r="C21" s="54"/>
      <c r="D21" s="54"/>
      <c r="E21" s="54"/>
      <c r="F21" s="73">
        <v>0.19</v>
      </c>
      <c r="G21" s="5">
        <f t="shared" si="9"/>
        <v>0.131095899742555</v>
      </c>
      <c r="H21" s="5">
        <f t="shared" si="2"/>
        <v>1.28081594079897</v>
      </c>
      <c r="I21" s="5">
        <f t="shared" si="3"/>
        <v>6.13521622047725</v>
      </c>
      <c r="J21" s="5">
        <f t="shared" si="4"/>
        <v>0</v>
      </c>
      <c r="K21" s="8">
        <f t="shared" si="5"/>
        <v>0</v>
      </c>
      <c r="L21" s="5" t="e">
        <f t="shared" si="6"/>
        <v>#DIV/0!</v>
      </c>
      <c r="M21" s="8">
        <f t="shared" si="7"/>
        <v>0</v>
      </c>
      <c r="N21" s="5" t="e">
        <f t="shared" si="8"/>
        <v>#DIV/0!</v>
      </c>
      <c r="O21" s="82"/>
      <c r="P21" s="83"/>
    </row>
    <row r="22" ht="15.75" customHeight="1" spans="1:16">
      <c r="A22" s="54"/>
      <c r="B22" s="54"/>
      <c r="C22" s="54"/>
      <c r="D22" s="54"/>
      <c r="E22" s="54"/>
      <c r="F22" s="73">
        <v>0.2</v>
      </c>
      <c r="G22" s="5">
        <f t="shared" si="9"/>
        <v>0.144514595545566</v>
      </c>
      <c r="H22" s="5">
        <f t="shared" si="2"/>
        <v>1.34186958030106</v>
      </c>
      <c r="I22" s="5">
        <f t="shared" si="3"/>
        <v>6.07560867263317</v>
      </c>
      <c r="J22" s="5">
        <f t="shared" si="4"/>
        <v>0</v>
      </c>
      <c r="K22" s="8">
        <f t="shared" si="5"/>
        <v>0</v>
      </c>
      <c r="L22" s="5" t="e">
        <f t="shared" si="6"/>
        <v>#DIV/0!</v>
      </c>
      <c r="M22" s="8">
        <f t="shared" si="7"/>
        <v>0</v>
      </c>
      <c r="N22" s="5" t="e">
        <f t="shared" si="8"/>
        <v>#DIV/0!</v>
      </c>
      <c r="O22" s="82"/>
      <c r="P22" s="83"/>
    </row>
    <row r="23" ht="15.75" customHeight="1" spans="1:16">
      <c r="A23" s="54"/>
      <c r="B23" s="54"/>
      <c r="C23" s="54"/>
      <c r="D23" s="54"/>
      <c r="E23" s="54"/>
      <c r="F23" s="73">
        <v>0.21</v>
      </c>
      <c r="G23" s="5">
        <f t="shared" si="9"/>
        <v>0.158537895992202</v>
      </c>
      <c r="H23" s="5">
        <f t="shared" si="2"/>
        <v>1.40233004466361</v>
      </c>
      <c r="I23" s="5">
        <f t="shared" si="3"/>
        <v>6.01658025022367</v>
      </c>
      <c r="J23" s="5">
        <f t="shared" si="4"/>
        <v>0</v>
      </c>
      <c r="K23" s="8">
        <f t="shared" si="5"/>
        <v>0</v>
      </c>
      <c r="L23" s="5" t="e">
        <f t="shared" si="6"/>
        <v>#DIV/0!</v>
      </c>
      <c r="M23" s="8">
        <f t="shared" si="7"/>
        <v>0</v>
      </c>
      <c r="N23" s="5" t="e">
        <f t="shared" si="8"/>
        <v>#DIV/0!</v>
      </c>
      <c r="O23" s="82"/>
      <c r="P23" s="83"/>
    </row>
    <row r="24" ht="15.75" customHeight="1" spans="1:16">
      <c r="A24" s="54"/>
      <c r="B24" s="54"/>
      <c r="C24" s="54"/>
      <c r="D24" s="54"/>
      <c r="E24" s="54"/>
      <c r="F24" s="73">
        <v>0.22</v>
      </c>
      <c r="G24" s="5">
        <f t="shared" si="9"/>
        <v>0.173159926961825</v>
      </c>
      <c r="H24" s="5">
        <f t="shared" si="2"/>
        <v>1.46220309696233</v>
      </c>
      <c r="I24" s="5">
        <f t="shared" si="3"/>
        <v>5.95812532667494</v>
      </c>
      <c r="J24" s="5">
        <f t="shared" si="4"/>
        <v>0</v>
      </c>
      <c r="K24" s="8">
        <f t="shared" si="5"/>
        <v>0</v>
      </c>
      <c r="L24" s="5" t="e">
        <f t="shared" si="6"/>
        <v>#DIV/0!</v>
      </c>
      <c r="M24" s="8">
        <f t="shared" si="7"/>
        <v>0</v>
      </c>
      <c r="N24" s="5" t="e">
        <f t="shared" si="8"/>
        <v>#DIV/0!</v>
      </c>
      <c r="O24" s="82"/>
      <c r="P24" s="83"/>
    </row>
    <row r="25" ht="15.75" customHeight="1" spans="1:16">
      <c r="A25" s="54"/>
      <c r="B25" s="54"/>
      <c r="C25" s="54"/>
      <c r="D25" s="54"/>
      <c r="E25" s="54"/>
      <c r="F25" s="73">
        <v>0.23</v>
      </c>
      <c r="G25" s="5">
        <f t="shared" si="9"/>
        <v>0.188374871404635</v>
      </c>
      <c r="H25" s="5">
        <f t="shared" si="2"/>
        <v>1.52149444428094</v>
      </c>
      <c r="I25" s="5">
        <f t="shared" si="3"/>
        <v>5.90023833007888</v>
      </c>
      <c r="J25" s="5">
        <f t="shared" si="4"/>
        <v>0</v>
      </c>
      <c r="K25" s="8">
        <f t="shared" si="5"/>
        <v>0</v>
      </c>
      <c r="L25" s="5" t="e">
        <f t="shared" si="6"/>
        <v>#DIV/0!</v>
      </c>
      <c r="M25" s="8">
        <f t="shared" si="7"/>
        <v>0</v>
      </c>
      <c r="N25" s="5" t="e">
        <f t="shared" si="8"/>
        <v>#DIV/0!</v>
      </c>
      <c r="O25" s="82"/>
      <c r="P25" s="83"/>
    </row>
    <row r="26" ht="15.75" customHeight="1" spans="1:16">
      <c r="A26" s="54"/>
      <c r="B26" s="54"/>
      <c r="C26" s="54"/>
      <c r="D26" s="54"/>
      <c r="E26" s="54"/>
      <c r="F26" s="73">
        <v>0.24</v>
      </c>
      <c r="G26" s="5">
        <f t="shared" si="9"/>
        <v>0.204176968787187</v>
      </c>
      <c r="H26" s="5">
        <f t="shared" si="2"/>
        <v>1.58020973825521</v>
      </c>
      <c r="I26" s="5">
        <f t="shared" si="3"/>
        <v>5.84291374266209</v>
      </c>
      <c r="J26" s="5">
        <f t="shared" si="4"/>
        <v>0</v>
      </c>
      <c r="K26" s="8">
        <f t="shared" si="5"/>
        <v>0</v>
      </c>
      <c r="L26" s="5" t="e">
        <f t="shared" si="6"/>
        <v>#DIV/0!</v>
      </c>
      <c r="M26" s="8">
        <f t="shared" si="7"/>
        <v>0</v>
      </c>
      <c r="N26" s="5" t="e">
        <f t="shared" si="8"/>
        <v>#DIV/0!</v>
      </c>
      <c r="O26" s="82"/>
      <c r="P26" s="83"/>
    </row>
    <row r="27" ht="15.75" customHeight="1" spans="1:16">
      <c r="A27" s="54"/>
      <c r="B27" s="54"/>
      <c r="C27" s="54"/>
      <c r="D27" s="54"/>
      <c r="E27" s="54"/>
      <c r="F27" s="73">
        <v>0.25</v>
      </c>
      <c r="G27" s="5">
        <f t="shared" si="9"/>
        <v>0.220560514543303</v>
      </c>
      <c r="H27" s="5">
        <f t="shared" si="2"/>
        <v>1.63835457561166</v>
      </c>
      <c r="I27" s="5">
        <f t="shared" si="3"/>
        <v>5.78614610025983</v>
      </c>
      <c r="J27" s="5">
        <f t="shared" si="4"/>
        <v>0</v>
      </c>
      <c r="K27" s="8">
        <f t="shared" si="5"/>
        <v>0</v>
      </c>
      <c r="L27" s="5" t="e">
        <f t="shared" si="6"/>
        <v>#DIV/0!</v>
      </c>
      <c r="M27" s="8">
        <f t="shared" si="7"/>
        <v>0</v>
      </c>
      <c r="N27" s="5" t="e">
        <f t="shared" si="8"/>
        <v>#DIV/0!</v>
      </c>
      <c r="O27" s="82"/>
      <c r="P27" s="83"/>
    </row>
    <row r="28" ht="15.75" customHeight="1" spans="1:16">
      <c r="A28" s="54"/>
      <c r="B28" s="54"/>
      <c r="C28" s="54"/>
      <c r="D28" s="54"/>
      <c r="E28" s="54"/>
      <c r="F28" s="73">
        <v>0.26</v>
      </c>
      <c r="G28" s="5">
        <f t="shared" si="9"/>
        <v>0.237519859530314</v>
      </c>
      <c r="H28" s="5">
        <f t="shared" si="2"/>
        <v>1.69593449870103</v>
      </c>
      <c r="I28" s="5">
        <f t="shared" si="3"/>
        <v>5.72992999179524</v>
      </c>
      <c r="J28" s="5">
        <f t="shared" si="4"/>
        <v>0</v>
      </c>
      <c r="K28" s="8">
        <f t="shared" si="5"/>
        <v>0</v>
      </c>
      <c r="L28" s="5" t="e">
        <f t="shared" si="6"/>
        <v>#DIV/0!</v>
      </c>
      <c r="M28" s="8">
        <f t="shared" si="7"/>
        <v>0</v>
      </c>
      <c r="N28" s="5" t="e">
        <f t="shared" si="8"/>
        <v>#DIV/0!</v>
      </c>
      <c r="O28" s="82"/>
      <c r="P28" s="83"/>
    </row>
    <row r="29" ht="15.75" customHeight="1" spans="1:16">
      <c r="A29" s="54"/>
      <c r="B29" s="54"/>
      <c r="C29" s="54"/>
      <c r="D29" s="54"/>
      <c r="E29" s="54"/>
      <c r="F29" s="73">
        <v>0.27</v>
      </c>
      <c r="G29" s="5">
        <f t="shared" si="9"/>
        <v>0.255049409490579</v>
      </c>
      <c r="H29" s="5">
        <f t="shared" si="2"/>
        <v>1.75295499602656</v>
      </c>
      <c r="I29" s="5">
        <f t="shared" si="3"/>
        <v>5.6742600587635</v>
      </c>
      <c r="J29" s="5">
        <f t="shared" si="4"/>
        <v>0</v>
      </c>
      <c r="K29" s="8">
        <f t="shared" si="5"/>
        <v>0</v>
      </c>
      <c r="L29" s="5" t="e">
        <f t="shared" si="6"/>
        <v>#DIV/0!</v>
      </c>
      <c r="M29" s="8">
        <f t="shared" si="7"/>
        <v>0</v>
      </c>
      <c r="N29" s="5" t="e">
        <f t="shared" si="8"/>
        <v>#DIV/0!</v>
      </c>
      <c r="O29" s="82"/>
      <c r="P29" s="83"/>
    </row>
    <row r="30" ht="15.75" customHeight="1" spans="1:16">
      <c r="A30" s="69" t="s">
        <v>29</v>
      </c>
      <c r="B30" s="54"/>
      <c r="C30" s="54"/>
      <c r="D30" s="54"/>
      <c r="E30" s="54"/>
      <c r="F30" s="73">
        <v>0.28</v>
      </c>
      <c r="G30" s="5">
        <f t="shared" si="9"/>
        <v>0.273143624518251</v>
      </c>
      <c r="H30" s="5">
        <f t="shared" si="2"/>
        <v>1.8094215027672</v>
      </c>
      <c r="I30" s="5">
        <f t="shared" si="3"/>
        <v>5.61913099472113</v>
      </c>
      <c r="J30" s="5">
        <f t="shared" si="4"/>
        <v>0</v>
      </c>
      <c r="K30" s="8">
        <f t="shared" si="5"/>
        <v>0</v>
      </c>
      <c r="L30" s="5" t="e">
        <f t="shared" si="6"/>
        <v>#DIV/0!</v>
      </c>
      <c r="M30" s="8">
        <f t="shared" si="7"/>
        <v>0</v>
      </c>
      <c r="N30" s="5" t="e">
        <f t="shared" si="8"/>
        <v>#DIV/0!</v>
      </c>
      <c r="O30" s="82"/>
      <c r="P30" s="83"/>
    </row>
    <row r="31" ht="15.75" customHeight="1" spans="1:16">
      <c r="A31" s="70" t="s">
        <v>30</v>
      </c>
      <c r="B31" s="54"/>
      <c r="C31" s="54"/>
      <c r="D31" s="54"/>
      <c r="E31" s="54"/>
      <c r="F31" s="73">
        <v>0.29</v>
      </c>
      <c r="G31" s="5">
        <f t="shared" si="9"/>
        <v>0.291797018531208</v>
      </c>
      <c r="H31" s="5">
        <f t="shared" si="2"/>
        <v>1.86533940129565</v>
      </c>
      <c r="I31" s="5">
        <f t="shared" si="3"/>
        <v>5.5645375447801</v>
      </c>
      <c r="J31" s="5">
        <f t="shared" si="4"/>
        <v>0</v>
      </c>
      <c r="K31" s="8">
        <f t="shared" si="5"/>
        <v>0</v>
      </c>
      <c r="L31" s="5" t="e">
        <f t="shared" si="6"/>
        <v>#DIV/0!</v>
      </c>
      <c r="M31" s="8">
        <f t="shared" si="7"/>
        <v>0</v>
      </c>
      <c r="N31" s="5" t="e">
        <f t="shared" si="8"/>
        <v>#DIV/0!</v>
      </c>
      <c r="O31" s="82"/>
      <c r="P31" s="83"/>
    </row>
    <row r="32" ht="15.75" customHeight="1" spans="1:16">
      <c r="A32" s="69" t="s">
        <v>31</v>
      </c>
      <c r="B32" s="54"/>
      <c r="C32" s="54"/>
      <c r="D32" s="54"/>
      <c r="E32" s="54"/>
      <c r="F32" s="73">
        <v>0.3</v>
      </c>
      <c r="G32" s="5">
        <f t="shared" si="9"/>
        <v>0.311004158748122</v>
      </c>
      <c r="H32" s="5">
        <f t="shared" si="2"/>
        <v>1.92071402169141</v>
      </c>
      <c r="I32" s="5">
        <f t="shared" si="3"/>
        <v>5.51047450510701</v>
      </c>
      <c r="J32" s="5">
        <f t="shared" si="4"/>
        <v>0</v>
      </c>
      <c r="K32" s="8">
        <f t="shared" si="5"/>
        <v>0</v>
      </c>
      <c r="L32" s="5" t="e">
        <f t="shared" si="6"/>
        <v>#DIV/0!</v>
      </c>
      <c r="M32" s="8">
        <f t="shared" si="7"/>
        <v>0</v>
      </c>
      <c r="N32" s="5" t="e">
        <f t="shared" si="8"/>
        <v>#DIV/0!</v>
      </c>
      <c r="O32" s="82"/>
      <c r="P32" s="83"/>
    </row>
    <row r="33" ht="15.75" customHeight="1" spans="1:16">
      <c r="A33" s="70" t="s">
        <v>32</v>
      </c>
      <c r="B33" s="54"/>
      <c r="C33" s="54"/>
      <c r="D33" s="54"/>
      <c r="E33" s="54"/>
      <c r="F33" s="73">
        <v>0.31</v>
      </c>
      <c r="G33" s="5">
        <f t="shared" si="9"/>
        <v>0.330759665170611</v>
      </c>
      <c r="H33" s="5">
        <f t="shared" si="2"/>
        <v>1.97555064224887</v>
      </c>
      <c r="I33" s="5">
        <f t="shared" si="3"/>
        <v>5.456936722427</v>
      </c>
      <c r="J33" s="5">
        <f t="shared" si="4"/>
        <v>0</v>
      </c>
      <c r="K33" s="8">
        <f t="shared" si="5"/>
        <v>0</v>
      </c>
      <c r="L33" s="5" t="e">
        <f t="shared" si="6"/>
        <v>#DIV/0!</v>
      </c>
      <c r="M33" s="8">
        <f t="shared" si="7"/>
        <v>0</v>
      </c>
      <c r="N33" s="5" t="e">
        <f t="shared" si="8"/>
        <v>#DIV/0!</v>
      </c>
      <c r="O33" s="82"/>
      <c r="P33" s="83"/>
    </row>
    <row r="34" ht="15.75" customHeight="1" spans="1:16">
      <c r="A34" s="54"/>
      <c r="B34" s="54"/>
      <c r="C34" s="54"/>
      <c r="D34" s="54"/>
      <c r="E34" s="54"/>
      <c r="F34" s="73">
        <v>0.32</v>
      </c>
      <c r="G34" s="5">
        <f t="shared" si="9"/>
        <v>0.351058210070414</v>
      </c>
      <c r="H34" s="5">
        <f t="shared" si="2"/>
        <v>2.02985448998039</v>
      </c>
      <c r="I34" s="5">
        <f t="shared" si="3"/>
        <v>5.40391909353259</v>
      </c>
      <c r="J34" s="5">
        <f t="shared" si="4"/>
        <v>0</v>
      </c>
      <c r="K34" s="8">
        <f t="shared" si="5"/>
        <v>0</v>
      </c>
      <c r="L34" s="5" t="e">
        <f t="shared" si="6"/>
        <v>#DIV/0!</v>
      </c>
      <c r="M34" s="8">
        <f t="shared" si="7"/>
        <v>0</v>
      </c>
      <c r="N34" s="5" t="e">
        <f t="shared" si="8"/>
        <v>#DIV/0!</v>
      </c>
      <c r="O34" s="82"/>
      <c r="P34" s="83"/>
    </row>
    <row r="35" ht="15.75" customHeight="1" spans="1:16">
      <c r="A35" s="54"/>
      <c r="B35" s="54"/>
      <c r="C35" s="54"/>
      <c r="D35" s="54"/>
      <c r="E35" s="54"/>
      <c r="F35" s="73">
        <v>0.33</v>
      </c>
      <c r="G35" s="5">
        <f t="shared" si="9"/>
        <v>0.37189451748156</v>
      </c>
      <c r="H35" s="5">
        <f t="shared" si="2"/>
        <v>2.08363074111459</v>
      </c>
      <c r="I35" s="5">
        <f t="shared" si="3"/>
        <v>5.35141656479723</v>
      </c>
      <c r="J35" s="5">
        <f t="shared" si="4"/>
        <v>0</v>
      </c>
      <c r="K35" s="8">
        <f t="shared" si="5"/>
        <v>0</v>
      </c>
      <c r="L35" s="5" t="e">
        <f t="shared" si="6"/>
        <v>#DIV/0!</v>
      </c>
      <c r="M35" s="8">
        <f t="shared" si="7"/>
        <v>0</v>
      </c>
      <c r="N35" s="5" t="e">
        <f t="shared" si="8"/>
        <v>#DIV/0!</v>
      </c>
      <c r="O35" s="82"/>
      <c r="P35" s="83"/>
    </row>
    <row r="36" ht="15.75" customHeight="1" spans="1:16">
      <c r="A36" s="54"/>
      <c r="B36" s="54"/>
      <c r="C36" s="54"/>
      <c r="D36" s="54"/>
      <c r="E36" s="54"/>
      <c r="F36" s="73">
        <v>0.34</v>
      </c>
      <c r="G36" s="5">
        <f t="shared" si="9"/>
        <v>0.393263362697458</v>
      </c>
      <c r="H36" s="5">
        <f t="shared" si="2"/>
        <v>2.13688452158971</v>
      </c>
      <c r="I36" s="5">
        <f t="shared" si="3"/>
        <v>5.29942413169355</v>
      </c>
      <c r="J36" s="5">
        <f t="shared" si="4"/>
        <v>0</v>
      </c>
      <c r="K36" s="8">
        <f t="shared" si="5"/>
        <v>0</v>
      </c>
      <c r="L36" s="5" t="e">
        <f t="shared" si="6"/>
        <v>#DIV/0!</v>
      </c>
      <c r="M36" s="8">
        <f t="shared" si="7"/>
        <v>0</v>
      </c>
      <c r="N36" s="5" t="e">
        <f t="shared" si="8"/>
        <v>#DIV/0!</v>
      </c>
      <c r="O36" s="82"/>
      <c r="P36" s="83"/>
    </row>
    <row r="37" ht="15.75" customHeight="1" spans="1:16">
      <c r="A37" s="54"/>
      <c r="B37" s="54"/>
      <c r="C37" s="54"/>
      <c r="D37" s="54"/>
      <c r="E37" s="54"/>
      <c r="F37" s="73">
        <v>0.35</v>
      </c>
      <c r="G37" s="5">
        <f t="shared" si="9"/>
        <v>0.41515957177288</v>
      </c>
      <c r="H37" s="5">
        <f t="shared" si="2"/>
        <v>2.1896209075422</v>
      </c>
      <c r="I37" s="5">
        <f t="shared" si="3"/>
        <v>5.24793683831639</v>
      </c>
      <c r="J37" s="5">
        <f t="shared" si="4"/>
        <v>0</v>
      </c>
      <c r="K37" s="8">
        <f t="shared" si="5"/>
        <v>0</v>
      </c>
      <c r="L37" s="5" t="e">
        <f t="shared" si="6"/>
        <v>#DIV/0!</v>
      </c>
      <c r="M37" s="8">
        <f t="shared" si="7"/>
        <v>0</v>
      </c>
      <c r="N37" s="5" t="e">
        <f t="shared" si="8"/>
        <v>#DIV/0!</v>
      </c>
      <c r="O37" s="82"/>
      <c r="P37" s="83"/>
    </row>
    <row r="38" ht="15.75" customHeight="1" spans="1:16">
      <c r="A38" s="54"/>
      <c r="B38" s="54"/>
      <c r="C38" s="54"/>
      <c r="D38" s="54"/>
      <c r="E38" s="54"/>
      <c r="F38" s="73">
        <v>0.36</v>
      </c>
      <c r="G38" s="5">
        <f t="shared" si="9"/>
        <v>0.437578021030786</v>
      </c>
      <c r="H38" s="5">
        <f t="shared" si="2"/>
        <v>2.24184492579064</v>
      </c>
      <c r="I38" s="5">
        <f t="shared" si="3"/>
        <v>5.19694977691037</v>
      </c>
      <c r="J38" s="5">
        <f t="shared" si="4"/>
        <v>0</v>
      </c>
      <c r="K38" s="8">
        <f t="shared" si="5"/>
        <v>0</v>
      </c>
      <c r="L38" s="5" t="e">
        <f t="shared" si="6"/>
        <v>#DIV/0!</v>
      </c>
      <c r="M38" s="8">
        <f t="shared" si="7"/>
        <v>0</v>
      </c>
      <c r="N38" s="5" t="e">
        <f t="shared" si="8"/>
        <v>#DIV/0!</v>
      </c>
      <c r="O38" s="82"/>
      <c r="P38" s="83"/>
    </row>
    <row r="39" ht="15.75" customHeight="1" spans="1:16">
      <c r="A39" s="54"/>
      <c r="B39" s="54"/>
      <c r="C39" s="54"/>
      <c r="D39" s="54"/>
      <c r="E39" s="54"/>
      <c r="F39" s="73">
        <v>0.37</v>
      </c>
      <c r="G39" s="5">
        <f t="shared" si="9"/>
        <v>0.460513636573934</v>
      </c>
      <c r="H39" s="5">
        <f t="shared" si="2"/>
        <v>2.29356155431482</v>
      </c>
      <c r="I39" s="5">
        <f t="shared" si="3"/>
        <v>5.14645808740209</v>
      </c>
      <c r="J39" s="5">
        <f t="shared" si="4"/>
        <v>0</v>
      </c>
      <c r="K39" s="8">
        <f t="shared" si="5"/>
        <v>0</v>
      </c>
      <c r="L39" s="5" t="e">
        <f t="shared" si="6"/>
        <v>#DIV/0!</v>
      </c>
      <c r="M39" s="8">
        <f t="shared" si="7"/>
        <v>0</v>
      </c>
      <c r="N39" s="5" t="e">
        <f t="shared" si="8"/>
        <v>#DIV/0!</v>
      </c>
      <c r="O39" s="82"/>
      <c r="P39" s="83"/>
    </row>
    <row r="40" ht="15.75" customHeight="1" spans="1:16">
      <c r="A40" s="54"/>
      <c r="B40" s="54"/>
      <c r="C40" s="54"/>
      <c r="D40" s="54"/>
      <c r="E40" s="54"/>
      <c r="F40" s="73">
        <v>0.38</v>
      </c>
      <c r="G40" s="5">
        <f t="shared" si="9"/>
        <v>0.483961393801237</v>
      </c>
      <c r="H40" s="5">
        <f t="shared" si="2"/>
        <v>2.3447757227303</v>
      </c>
      <c r="I40" s="5">
        <f t="shared" si="3"/>
        <v>5.09645695693688</v>
      </c>
      <c r="J40" s="5">
        <f t="shared" si="4"/>
        <v>0</v>
      </c>
      <c r="K40" s="8">
        <f t="shared" si="5"/>
        <v>0</v>
      </c>
      <c r="L40" s="5" t="e">
        <f t="shared" si="6"/>
        <v>#DIV/0!</v>
      </c>
      <c r="M40" s="8">
        <f t="shared" si="7"/>
        <v>0</v>
      </c>
      <c r="N40" s="5" t="e">
        <f t="shared" si="8"/>
        <v>#DIV/0!</v>
      </c>
      <c r="O40" s="82"/>
      <c r="P40" s="83"/>
    </row>
    <row r="41" ht="15.75" customHeight="1" spans="1:16">
      <c r="A41" s="54"/>
      <c r="B41" s="54"/>
      <c r="C41" s="54"/>
      <c r="D41" s="54"/>
      <c r="E41" s="54"/>
      <c r="F41" s="73">
        <v>0.39</v>
      </c>
      <c r="G41" s="5">
        <f t="shared" si="9"/>
        <v>0.50791631692882</v>
      </c>
      <c r="H41" s="5">
        <f t="shared" si="2"/>
        <v>2.39549231275824</v>
      </c>
      <c r="I41" s="5">
        <f t="shared" si="3"/>
        <v>5.04694161942001</v>
      </c>
      <c r="J41" s="5">
        <f t="shared" si="4"/>
        <v>0</v>
      </c>
      <c r="K41" s="8">
        <f t="shared" si="5"/>
        <v>0</v>
      </c>
      <c r="L41" s="5" t="e">
        <f t="shared" si="6"/>
        <v>#DIV/0!</v>
      </c>
      <c r="M41" s="8">
        <f t="shared" si="7"/>
        <v>0</v>
      </c>
      <c r="N41" s="5" t="e">
        <f t="shared" si="8"/>
        <v>#DIV/0!</v>
      </c>
      <c r="O41" s="82"/>
      <c r="P41" s="83"/>
    </row>
    <row r="42" ht="15.75" customHeight="1" spans="1:16">
      <c r="A42" s="54"/>
      <c r="B42" s="54"/>
      <c r="C42" s="54"/>
      <c r="D42" s="54"/>
      <c r="E42" s="54"/>
      <c r="F42" s="73">
        <v>0.4</v>
      </c>
      <c r="G42" s="5">
        <f t="shared" si="9"/>
        <v>0.532373478515728</v>
      </c>
      <c r="H42" s="5">
        <f t="shared" si="2"/>
        <v>2.4457161586908</v>
      </c>
      <c r="I42" s="5">
        <f t="shared" si="3"/>
        <v>4.99790735506241</v>
      </c>
      <c r="J42" s="5">
        <f t="shared" si="4"/>
        <v>0</v>
      </c>
      <c r="K42" s="8">
        <f t="shared" si="5"/>
        <v>0</v>
      </c>
      <c r="L42" s="5" t="e">
        <f t="shared" si="6"/>
        <v>#DIV/0!</v>
      </c>
      <c r="M42" s="8">
        <f t="shared" si="7"/>
        <v>0</v>
      </c>
      <c r="N42" s="5" t="e">
        <f t="shared" si="8"/>
        <v>#DIV/0!</v>
      </c>
      <c r="O42" s="82"/>
      <c r="P42" s="83"/>
    </row>
    <row r="43" ht="15.75" customHeight="1" spans="1:16">
      <c r="A43" s="54"/>
      <c r="B43" s="54"/>
      <c r="C43" s="54"/>
      <c r="D43" s="54"/>
      <c r="E43" s="54"/>
      <c r="F43" s="73">
        <v>0.41</v>
      </c>
      <c r="G43" s="5">
        <f t="shared" si="9"/>
        <v>0.557327998994246</v>
      </c>
      <c r="H43" s="5">
        <f t="shared" si="2"/>
        <v>2.49545204785187</v>
      </c>
      <c r="I43" s="5">
        <f t="shared" si="3"/>
        <v>4.94934948993081</v>
      </c>
      <c r="J43" s="5">
        <f t="shared" si="4"/>
        <v>0</v>
      </c>
      <c r="K43" s="8">
        <f t="shared" si="5"/>
        <v>0</v>
      </c>
      <c r="L43" s="5" t="e">
        <f t="shared" si="6"/>
        <v>#DIV/0!</v>
      </c>
      <c r="M43" s="8">
        <f t="shared" si="7"/>
        <v>0</v>
      </c>
      <c r="N43" s="5" t="e">
        <f t="shared" si="8"/>
        <v>#DIV/0!</v>
      </c>
      <c r="O43" s="82"/>
      <c r="P43" s="83"/>
    </row>
    <row r="44" ht="15.75" customHeight="1" spans="1:16">
      <c r="A44" s="54"/>
      <c r="B44" s="54"/>
      <c r="C44" s="54"/>
      <c r="D44" s="54"/>
      <c r="E44" s="54"/>
      <c r="F44" s="73">
        <v>0.42</v>
      </c>
      <c r="G44" s="5">
        <f t="shared" si="9"/>
        <v>0.58277504620478</v>
      </c>
      <c r="H44" s="5">
        <f t="shared" si="2"/>
        <v>2.54470472105343</v>
      </c>
      <c r="I44" s="5">
        <f t="shared" si="3"/>
        <v>4.90126339550214</v>
      </c>
      <c r="J44" s="5">
        <f t="shared" si="4"/>
        <v>0</v>
      </c>
      <c r="K44" s="8">
        <f t="shared" si="5"/>
        <v>0</v>
      </c>
      <c r="L44" s="5" t="e">
        <f t="shared" si="6"/>
        <v>#DIV/0!</v>
      </c>
      <c r="M44" s="8">
        <f t="shared" si="7"/>
        <v>0</v>
      </c>
      <c r="N44" s="5" t="e">
        <f t="shared" si="8"/>
        <v>#DIV/0!</v>
      </c>
      <c r="O44" s="82"/>
      <c r="P44" s="83"/>
    </row>
    <row r="45" ht="15.75" customHeight="1" spans="1:16">
      <c r="A45" s="54"/>
      <c r="B45" s="54"/>
      <c r="C45" s="54"/>
      <c r="D45" s="54"/>
      <c r="E45" s="54"/>
      <c r="F45" s="73">
        <v>0.43</v>
      </c>
      <c r="G45" s="5">
        <f t="shared" si="9"/>
        <v>0.608709834935255</v>
      </c>
      <c r="H45" s="5">
        <f t="shared" si="2"/>
        <v>2.59347887304746</v>
      </c>
      <c r="I45" s="5">
        <f t="shared" si="3"/>
        <v>4.85364448822244</v>
      </c>
      <c r="J45" s="5">
        <f t="shared" si="4"/>
        <v>0</v>
      </c>
      <c r="K45" s="8">
        <f t="shared" si="5"/>
        <v>0</v>
      </c>
      <c r="L45" s="5" t="e">
        <f t="shared" si="6"/>
        <v>#DIV/0!</v>
      </c>
      <c r="M45" s="8">
        <f t="shared" si="7"/>
        <v>0</v>
      </c>
      <c r="N45" s="5" t="e">
        <f t="shared" si="8"/>
        <v>#DIV/0!</v>
      </c>
      <c r="O45" s="82"/>
      <c r="P45" s="83"/>
    </row>
    <row r="46" ht="15.75" customHeight="1" spans="1:16">
      <c r="A46" s="54"/>
      <c r="B46" s="54"/>
      <c r="C46" s="54"/>
      <c r="D46" s="54"/>
      <c r="E46" s="54"/>
      <c r="F46" s="73">
        <v>0.44</v>
      </c>
      <c r="G46" s="5">
        <f t="shared" si="9"/>
        <v>0.635127626464989</v>
      </c>
      <c r="H46" s="5">
        <f t="shared" si="2"/>
        <v>2.6417791529734</v>
      </c>
      <c r="I46" s="5">
        <f t="shared" si="3"/>
        <v>4.80648822906987</v>
      </c>
      <c r="J46" s="5">
        <f t="shared" si="4"/>
        <v>0</v>
      </c>
      <c r="K46" s="8">
        <f t="shared" si="5"/>
        <v>0</v>
      </c>
      <c r="L46" s="5" t="e">
        <f t="shared" si="6"/>
        <v>#DIV/0!</v>
      </c>
      <c r="M46" s="8">
        <f t="shared" si="7"/>
        <v>0</v>
      </c>
      <c r="N46" s="5" t="e">
        <f t="shared" si="8"/>
        <v>#DIV/0!</v>
      </c>
      <c r="O46" s="82"/>
      <c r="P46" s="83"/>
    </row>
    <row r="47" ht="15.75" customHeight="1" spans="1:16">
      <c r="A47" s="54"/>
      <c r="B47" s="54"/>
      <c r="C47" s="54"/>
      <c r="D47" s="54"/>
      <c r="E47" s="54"/>
      <c r="F47" s="73">
        <v>0.45</v>
      </c>
      <c r="G47" s="5">
        <f t="shared" si="9"/>
        <v>0.662023728113003</v>
      </c>
      <c r="H47" s="5">
        <f t="shared" si="2"/>
        <v>2.68961016480135</v>
      </c>
      <c r="I47" s="5">
        <f t="shared" si="3"/>
        <v>4.7597901231221</v>
      </c>
      <c r="J47" s="5">
        <f t="shared" si="4"/>
        <v>0</v>
      </c>
      <c r="K47" s="8">
        <f t="shared" si="5"/>
        <v>0</v>
      </c>
      <c r="L47" s="5" t="e">
        <f t="shared" si="6"/>
        <v>#DIV/0!</v>
      </c>
      <c r="M47" s="8">
        <f t="shared" si="7"/>
        <v>0</v>
      </c>
      <c r="N47" s="5" t="e">
        <f t="shared" si="8"/>
        <v>#DIV/0!</v>
      </c>
      <c r="O47" s="82"/>
      <c r="P47" s="83"/>
    </row>
    <row r="48" ht="15.75" customHeight="1" spans="1:16">
      <c r="A48" s="54"/>
      <c r="B48" s="54"/>
      <c r="C48" s="54"/>
      <c r="D48" s="54"/>
      <c r="E48" s="54"/>
      <c r="F48" s="73">
        <v>0.46</v>
      </c>
      <c r="G48" s="5">
        <f t="shared" si="9"/>
        <v>0.689393492790711</v>
      </c>
      <c r="H48" s="5">
        <f t="shared" si="2"/>
        <v>2.73697646777088</v>
      </c>
      <c r="I48" s="5">
        <f t="shared" si="3"/>
        <v>4.71354571912786</v>
      </c>
      <c r="J48" s="5">
        <f t="shared" si="4"/>
        <v>0</v>
      </c>
      <c r="K48" s="8">
        <f t="shared" si="5"/>
        <v>0</v>
      </c>
      <c r="L48" s="5" t="e">
        <f t="shared" si="6"/>
        <v>#DIV/0!</v>
      </c>
      <c r="M48" s="8">
        <f t="shared" si="7"/>
        <v>0</v>
      </c>
      <c r="N48" s="5" t="e">
        <f t="shared" si="8"/>
        <v>#DIV/0!</v>
      </c>
      <c r="O48" s="82"/>
      <c r="P48" s="83"/>
    </row>
    <row r="49" ht="15.75" customHeight="1" spans="1:16">
      <c r="A49" s="54"/>
      <c r="B49" s="54"/>
      <c r="C49" s="54"/>
      <c r="D49" s="54"/>
      <c r="E49" s="54"/>
      <c r="F49" s="73">
        <v>0.47</v>
      </c>
      <c r="G49" s="5">
        <f t="shared" si="9"/>
        <v>0.717232318558968</v>
      </c>
      <c r="H49" s="5">
        <f t="shared" si="2"/>
        <v>2.78388257682565</v>
      </c>
      <c r="I49" s="5">
        <f t="shared" si="3"/>
        <v>4.6677506090826</v>
      </c>
      <c r="J49" s="5">
        <f t="shared" si="4"/>
        <v>0</v>
      </c>
      <c r="K49" s="8">
        <f t="shared" si="5"/>
        <v>0</v>
      </c>
      <c r="L49" s="5" t="e">
        <f t="shared" si="6"/>
        <v>#DIV/0!</v>
      </c>
      <c r="M49" s="8">
        <f t="shared" si="7"/>
        <v>0</v>
      </c>
      <c r="N49" s="5" t="e">
        <f t="shared" si="8"/>
        <v>#DIV/0!</v>
      </c>
      <c r="O49" s="82"/>
      <c r="P49" s="83"/>
    </row>
    <row r="50" ht="15.75" customHeight="1" spans="1:16">
      <c r="A50" s="54"/>
      <c r="B50" s="54"/>
      <c r="C50" s="54"/>
      <c r="D50" s="54"/>
      <c r="E50" s="54"/>
      <c r="F50" s="73">
        <v>0.48</v>
      </c>
      <c r="G50" s="5">
        <f t="shared" si="9"/>
        <v>0.745535648189405</v>
      </c>
      <c r="H50" s="5">
        <f t="shared" si="2"/>
        <v>2.83033296304373</v>
      </c>
      <c r="I50" s="5">
        <f t="shared" si="3"/>
        <v>4.62240042780839</v>
      </c>
      <c r="J50" s="5">
        <f t="shared" si="4"/>
        <v>0</v>
      </c>
      <c r="K50" s="8">
        <f t="shared" si="5"/>
        <v>0</v>
      </c>
      <c r="L50" s="5" t="e">
        <f t="shared" si="6"/>
        <v>#DIV/0!</v>
      </c>
      <c r="M50" s="8">
        <f t="shared" si="7"/>
        <v>0</v>
      </c>
      <c r="N50" s="5" t="e">
        <f t="shared" si="8"/>
        <v>#DIV/0!</v>
      </c>
      <c r="O50" s="82"/>
      <c r="P50" s="83"/>
    </row>
    <row r="51" ht="15.75" customHeight="1" spans="1:16">
      <c r="A51" s="54"/>
      <c r="B51" s="54"/>
      <c r="C51" s="54"/>
      <c r="D51" s="54"/>
      <c r="E51" s="54"/>
      <c r="F51" s="73">
        <v>0.49</v>
      </c>
      <c r="G51" s="5">
        <f t="shared" si="9"/>
        <v>0.774298968730043</v>
      </c>
      <c r="H51" s="5">
        <f t="shared" si="2"/>
        <v>2.87633205406383</v>
      </c>
      <c r="I51" s="5">
        <f t="shared" si="3"/>
        <v>4.57749085253776</v>
      </c>
      <c r="J51" s="5">
        <f t="shared" si="4"/>
        <v>0</v>
      </c>
      <c r="K51" s="8">
        <f t="shared" si="5"/>
        <v>0</v>
      </c>
      <c r="L51" s="5" t="e">
        <f t="shared" si="6"/>
        <v>#DIV/0!</v>
      </c>
      <c r="M51" s="8">
        <f t="shared" si="7"/>
        <v>0</v>
      </c>
      <c r="N51" s="5" t="e">
        <f t="shared" si="8"/>
        <v>#DIV/0!</v>
      </c>
      <c r="O51" s="82"/>
      <c r="P51" s="83"/>
    </row>
    <row r="52" ht="15.75" customHeight="1" spans="1:16">
      <c r="A52" s="54"/>
      <c r="B52" s="54"/>
      <c r="C52" s="54"/>
      <c r="D52" s="54"/>
      <c r="E52" s="54"/>
      <c r="F52" s="73">
        <v>0.5</v>
      </c>
      <c r="G52" s="5">
        <f t="shared" si="9"/>
        <v>0.803517811075116</v>
      </c>
      <c r="H52" s="5">
        <f t="shared" si="2"/>
        <v>2.92188423450731</v>
      </c>
      <c r="I52" s="5">
        <f t="shared" si="3"/>
        <v>4.53301760250171</v>
      </c>
      <c r="J52" s="5">
        <f t="shared" si="4"/>
        <v>0</v>
      </c>
      <c r="K52" s="8">
        <f t="shared" si="5"/>
        <v>0</v>
      </c>
      <c r="L52" s="5" t="e">
        <f t="shared" si="6"/>
        <v>#DIV/0!</v>
      </c>
      <c r="M52" s="8">
        <f t="shared" si="7"/>
        <v>0</v>
      </c>
      <c r="N52" s="5" t="e">
        <f t="shared" si="8"/>
        <v>#DIV/0!</v>
      </c>
      <c r="O52" s="82"/>
      <c r="P52" s="83"/>
    </row>
    <row r="53" ht="15.75" customHeight="1" spans="1:16">
      <c r="A53" s="54"/>
      <c r="B53" s="54"/>
      <c r="C53" s="54"/>
      <c r="D53" s="54"/>
      <c r="E53" s="54"/>
      <c r="F53" s="73">
        <v>0.51</v>
      </c>
      <c r="G53" s="5">
        <f t="shared" si="9"/>
        <v>0.833187749539078</v>
      </c>
      <c r="H53" s="5">
        <f t="shared" si="2"/>
        <v>2.96699384639614</v>
      </c>
      <c r="I53" s="5">
        <f t="shared" si="3"/>
        <v>4.48897643852165</v>
      </c>
      <c r="J53" s="5">
        <f t="shared" si="4"/>
        <v>0</v>
      </c>
      <c r="K53" s="8">
        <f t="shared" si="5"/>
        <v>0</v>
      </c>
      <c r="L53" s="5" t="e">
        <f t="shared" si="6"/>
        <v>#DIV/0!</v>
      </c>
      <c r="M53" s="8">
        <f t="shared" si="7"/>
        <v>0</v>
      </c>
      <c r="N53" s="5" t="e">
        <f t="shared" si="8"/>
        <v>#DIV/0!</v>
      </c>
      <c r="O53" s="5">
        <f t="shared" ref="O53:O602" si="10">$A$10*9.81</f>
        <v>0</v>
      </c>
      <c r="P53" s="12" t="e">
        <f t="shared" ref="P53:P602" si="11">K53/(SQRT(K53^2+O53^2))</f>
        <v>#DIV/0!</v>
      </c>
    </row>
    <row r="54" ht="15.75" customHeight="1" spans="1:16">
      <c r="A54" s="54"/>
      <c r="B54" s="54"/>
      <c r="C54" s="54"/>
      <c r="D54" s="54"/>
      <c r="E54" s="54"/>
      <c r="F54" s="73">
        <v>0.52</v>
      </c>
      <c r="G54" s="5">
        <f t="shared" si="9"/>
        <v>0.863304401434745</v>
      </c>
      <c r="H54" s="5">
        <f t="shared" si="2"/>
        <v>3.01166518956676</v>
      </c>
      <c r="I54" s="5">
        <f t="shared" si="3"/>
        <v>4.4453631626053</v>
      </c>
      <c r="J54" s="5">
        <f t="shared" si="4"/>
        <v>0</v>
      </c>
      <c r="K54" s="8">
        <f t="shared" si="5"/>
        <v>0</v>
      </c>
      <c r="L54" s="5" t="e">
        <f t="shared" si="6"/>
        <v>#DIV/0!</v>
      </c>
      <c r="M54" s="8">
        <f t="shared" si="7"/>
        <v>0</v>
      </c>
      <c r="N54" s="5" t="e">
        <f t="shared" si="8"/>
        <v>#DIV/0!</v>
      </c>
      <c r="O54" s="5">
        <f t="shared" si="10"/>
        <v>0</v>
      </c>
      <c r="P54" s="12" t="e">
        <f t="shared" si="11"/>
        <v>#DIV/0!</v>
      </c>
    </row>
    <row r="55" ht="15.75" customHeight="1" spans="1:16">
      <c r="A55" s="54"/>
      <c r="B55" s="54"/>
      <c r="C55" s="54"/>
      <c r="D55" s="54"/>
      <c r="E55" s="54"/>
      <c r="F55" s="73">
        <v>0.53</v>
      </c>
      <c r="G55" s="5">
        <f t="shared" si="9"/>
        <v>0.893863426655545</v>
      </c>
      <c r="H55" s="5">
        <f t="shared" si="2"/>
        <v>3.05590252207995</v>
      </c>
      <c r="I55" s="5">
        <f t="shared" si="3"/>
        <v>4.40217361754657</v>
      </c>
      <c r="J55" s="5">
        <f t="shared" si="4"/>
        <v>0</v>
      </c>
      <c r="K55" s="8">
        <f t="shared" si="5"/>
        <v>0</v>
      </c>
      <c r="L55" s="5" t="e">
        <f t="shared" si="6"/>
        <v>#DIV/0!</v>
      </c>
      <c r="M55" s="8">
        <f t="shared" si="7"/>
        <v>0</v>
      </c>
      <c r="N55" s="5" t="e">
        <f t="shared" si="8"/>
        <v>#DIV/0!</v>
      </c>
      <c r="O55" s="5">
        <f t="shared" si="10"/>
        <v>0</v>
      </c>
      <c r="P55" s="12" t="e">
        <f t="shared" si="11"/>
        <v>#DIV/0!</v>
      </c>
    </row>
    <row r="56" ht="15.75" customHeight="1" spans="1:16">
      <c r="A56" s="54"/>
      <c r="B56" s="54"/>
      <c r="C56" s="54"/>
      <c r="D56" s="54"/>
      <c r="E56" s="54"/>
      <c r="F56" s="73">
        <v>0.54</v>
      </c>
      <c r="G56" s="5">
        <f t="shared" si="9"/>
        <v>0.924860527261812</v>
      </c>
      <c r="H56" s="5">
        <f t="shared" si="2"/>
        <v>3.09971006062672</v>
      </c>
      <c r="I56" s="5">
        <f t="shared" si="3"/>
        <v>4.3594036865293</v>
      </c>
      <c r="J56" s="5">
        <f t="shared" si="4"/>
        <v>0</v>
      </c>
      <c r="K56" s="8">
        <f t="shared" si="5"/>
        <v>0</v>
      </c>
      <c r="L56" s="5" t="e">
        <f t="shared" si="6"/>
        <v>#DIV/0!</v>
      </c>
      <c r="M56" s="8">
        <f t="shared" si="7"/>
        <v>0</v>
      </c>
      <c r="N56" s="5" t="e">
        <f t="shared" si="8"/>
        <v>#DIV/0!</v>
      </c>
      <c r="O56" s="5">
        <f t="shared" si="10"/>
        <v>0</v>
      </c>
      <c r="P56" s="12" t="e">
        <f t="shared" si="11"/>
        <v>#DIV/0!</v>
      </c>
    </row>
    <row r="57" ht="15.75" customHeight="1" spans="1:16">
      <c r="A57" s="54"/>
      <c r="B57" s="54"/>
      <c r="C57" s="54"/>
      <c r="D57" s="54"/>
      <c r="E57" s="54"/>
      <c r="F57" s="73">
        <v>0.55</v>
      </c>
      <c r="G57" s="5">
        <f t="shared" si="9"/>
        <v>0.956291447071114</v>
      </c>
      <c r="H57" s="5">
        <f t="shared" si="2"/>
        <v>3.14309198093021</v>
      </c>
      <c r="I57" s="5">
        <f t="shared" si="3"/>
        <v>4.31704929273481</v>
      </c>
      <c r="J57" s="5">
        <f t="shared" si="4"/>
        <v>0</v>
      </c>
      <c r="K57" s="8">
        <f t="shared" si="5"/>
        <v>0</v>
      </c>
      <c r="L57" s="5" t="e">
        <f t="shared" si="6"/>
        <v>#DIV/0!</v>
      </c>
      <c r="M57" s="8">
        <f t="shared" si="7"/>
        <v>0</v>
      </c>
      <c r="N57" s="5" t="e">
        <f t="shared" si="8"/>
        <v>#DIV/0!</v>
      </c>
      <c r="O57" s="5">
        <f t="shared" si="10"/>
        <v>0</v>
      </c>
      <c r="P57" s="12" t="e">
        <f t="shared" si="11"/>
        <v>#DIV/0!</v>
      </c>
    </row>
    <row r="58" ht="15.75" customHeight="1" spans="1:16">
      <c r="A58" s="54"/>
      <c r="B58" s="54"/>
      <c r="C58" s="54"/>
      <c r="D58" s="54"/>
      <c r="E58" s="54"/>
      <c r="F58" s="73">
        <v>0.56</v>
      </c>
      <c r="G58" s="5">
        <f t="shared" si="9"/>
        <v>0.988151971252552</v>
      </c>
      <c r="H58" s="5">
        <f t="shared" si="2"/>
        <v>3.18605241814376</v>
      </c>
      <c r="I58" s="5">
        <f t="shared" si="3"/>
        <v>4.27510639895332</v>
      </c>
      <c r="J58" s="5">
        <f t="shared" si="4"/>
        <v>0</v>
      </c>
      <c r="K58" s="8">
        <f t="shared" si="5"/>
        <v>0</v>
      </c>
      <c r="L58" s="5" t="e">
        <f t="shared" si="6"/>
        <v>#DIV/0!</v>
      </c>
      <c r="M58" s="8">
        <f t="shared" si="7"/>
        <v>0</v>
      </c>
      <c r="N58" s="5" t="e">
        <f t="shared" si="8"/>
        <v>#DIV/0!</v>
      </c>
      <c r="O58" s="5">
        <f t="shared" si="10"/>
        <v>0</v>
      </c>
      <c r="P58" s="12" t="e">
        <f t="shared" si="11"/>
        <v>#DIV/0!</v>
      </c>
    </row>
    <row r="59" ht="15.75" customHeight="1" spans="1:16">
      <c r="A59" s="54"/>
      <c r="B59" s="54"/>
      <c r="C59" s="54"/>
      <c r="D59" s="54"/>
      <c r="E59" s="54"/>
      <c r="F59" s="73">
        <v>0.57</v>
      </c>
      <c r="G59" s="5">
        <f t="shared" si="9"/>
        <v>1.020437925925</v>
      </c>
      <c r="H59" s="5">
        <f t="shared" si="2"/>
        <v>3.22859546724505</v>
      </c>
      <c r="I59" s="5">
        <f t="shared" si="3"/>
        <v>4.23357100719913</v>
      </c>
      <c r="J59" s="5">
        <f t="shared" si="4"/>
        <v>0</v>
      </c>
      <c r="K59" s="8">
        <f t="shared" si="5"/>
        <v>0</v>
      </c>
      <c r="L59" s="5" t="e">
        <f t="shared" si="6"/>
        <v>#DIV/0!</v>
      </c>
      <c r="M59" s="8">
        <f t="shared" si="7"/>
        <v>0</v>
      </c>
      <c r="N59" s="5" t="e">
        <f t="shared" si="8"/>
        <v>#DIV/0!</v>
      </c>
      <c r="O59" s="5">
        <f t="shared" si="10"/>
        <v>0</v>
      </c>
      <c r="P59" s="12" t="e">
        <f t="shared" si="11"/>
        <v>#DIV/0!</v>
      </c>
    </row>
    <row r="60" ht="15.75" customHeight="1" spans="1:16">
      <c r="A60" s="54"/>
      <c r="B60" s="54"/>
      <c r="C60" s="54"/>
      <c r="D60" s="54"/>
      <c r="E60" s="54"/>
      <c r="F60" s="73">
        <v>0.58</v>
      </c>
      <c r="G60" s="5">
        <f t="shared" si="9"/>
        <v>1.05314517775927</v>
      </c>
      <c r="H60" s="5">
        <f t="shared" si="2"/>
        <v>3.27072518342642</v>
      </c>
      <c r="I60" s="5">
        <f t="shared" si="3"/>
        <v>4.19243915832954</v>
      </c>
      <c r="J60" s="5">
        <f t="shared" si="4"/>
        <v>0</v>
      </c>
      <c r="K60" s="8">
        <f t="shared" si="5"/>
        <v>0</v>
      </c>
      <c r="L60" s="5" t="e">
        <f t="shared" si="6"/>
        <v>#DIV/0!</v>
      </c>
      <c r="M60" s="8">
        <f t="shared" si="7"/>
        <v>0</v>
      </c>
      <c r="N60" s="5" t="e">
        <f t="shared" si="8"/>
        <v>#DIV/0!</v>
      </c>
      <c r="O60" s="5">
        <f t="shared" si="10"/>
        <v>0</v>
      </c>
      <c r="P60" s="12" t="e">
        <f t="shared" si="11"/>
        <v>#DIV/0!</v>
      </c>
    </row>
    <row r="61" ht="15.75" customHeight="1" spans="1:16">
      <c r="A61" s="54"/>
      <c r="B61" s="54"/>
      <c r="C61" s="54"/>
      <c r="D61" s="54"/>
      <c r="E61" s="54"/>
      <c r="F61" s="73">
        <v>0.59</v>
      </c>
      <c r="G61" s="5">
        <f t="shared" si="9"/>
        <v>1.08626963358408</v>
      </c>
      <c r="H61" s="5">
        <f t="shared" si="2"/>
        <v>3.31244558248143</v>
      </c>
      <c r="I61" s="5">
        <f t="shared" si="3"/>
        <v>4.15170693166743</v>
      </c>
      <c r="J61" s="5">
        <f t="shared" si="4"/>
        <v>0</v>
      </c>
      <c r="K61" s="8">
        <f t="shared" si="5"/>
        <v>0</v>
      </c>
      <c r="L61" s="5" t="e">
        <f t="shared" si="6"/>
        <v>#DIV/0!</v>
      </c>
      <c r="M61" s="8">
        <f t="shared" si="7"/>
        <v>0</v>
      </c>
      <c r="N61" s="5" t="e">
        <f t="shared" si="8"/>
        <v>#DIV/0!</v>
      </c>
      <c r="O61" s="5">
        <f t="shared" si="10"/>
        <v>0</v>
      </c>
      <c r="P61" s="12" t="e">
        <f t="shared" si="11"/>
        <v>#DIV/0!</v>
      </c>
    </row>
    <row r="62" ht="15.75" customHeight="1" spans="1:16">
      <c r="A62" s="54"/>
      <c r="B62" s="54"/>
      <c r="C62" s="54"/>
      <c r="D62" s="54"/>
      <c r="E62" s="54"/>
      <c r="F62" s="73">
        <v>0.6</v>
      </c>
      <c r="G62" s="5">
        <f t="shared" si="9"/>
        <v>1.11980723999596</v>
      </c>
      <c r="H62" s="5">
        <f t="shared" si="2"/>
        <v>3.35376064118765</v>
      </c>
      <c r="I62" s="5">
        <f t="shared" si="3"/>
        <v>4.11137044462757</v>
      </c>
      <c r="J62" s="5">
        <f t="shared" si="4"/>
        <v>0</v>
      </c>
      <c r="K62" s="8">
        <f t="shared" si="5"/>
        <v>0</v>
      </c>
      <c r="L62" s="5" t="e">
        <f t="shared" si="6"/>
        <v>#DIV/0!</v>
      </c>
      <c r="M62" s="8">
        <f t="shared" si="7"/>
        <v>0</v>
      </c>
      <c r="N62" s="5" t="e">
        <f t="shared" si="8"/>
        <v>#DIV/0!</v>
      </c>
      <c r="O62" s="5">
        <f t="shared" si="10"/>
        <v>0</v>
      </c>
      <c r="P62" s="12" t="e">
        <f t="shared" si="11"/>
        <v>#DIV/0!</v>
      </c>
    </row>
    <row r="63" ht="15.75" customHeight="1" spans="1:16">
      <c r="A63" s="54"/>
      <c r="B63" s="54"/>
      <c r="C63" s="54"/>
      <c r="D63" s="54"/>
      <c r="E63" s="54"/>
      <c r="F63" s="73">
        <v>0.61</v>
      </c>
      <c r="G63" s="5">
        <f t="shared" si="9"/>
        <v>1.15375398297281</v>
      </c>
      <c r="H63" s="5">
        <f t="shared" si="2"/>
        <v>3.3946742976857</v>
      </c>
      <c r="I63" s="5">
        <f t="shared" si="3"/>
        <v>4.07142585234655</v>
      </c>
      <c r="J63" s="5">
        <f t="shared" si="4"/>
        <v>0</v>
      </c>
      <c r="K63" s="8">
        <f t="shared" si="5"/>
        <v>0</v>
      </c>
      <c r="L63" s="5" t="e">
        <f t="shared" si="6"/>
        <v>#DIV/0!</v>
      </c>
      <c r="M63" s="8">
        <f t="shared" si="7"/>
        <v>0</v>
      </c>
      <c r="N63" s="5" t="e">
        <f t="shared" si="8"/>
        <v>#DIV/0!</v>
      </c>
      <c r="O63" s="5">
        <f t="shared" si="10"/>
        <v>0</v>
      </c>
      <c r="P63" s="12" t="e">
        <f t="shared" si="11"/>
        <v>#DIV/0!</v>
      </c>
    </row>
    <row r="64" ht="15.75" customHeight="1" spans="1:16">
      <c r="A64" s="54"/>
      <c r="B64" s="54"/>
      <c r="C64" s="54"/>
      <c r="D64" s="54"/>
      <c r="E64" s="54"/>
      <c r="F64" s="73">
        <v>0.62</v>
      </c>
      <c r="G64" s="5">
        <f t="shared" si="9"/>
        <v>1.18810588749136</v>
      </c>
      <c r="H64" s="5">
        <f t="shared" si="2"/>
        <v>3.43519045185464</v>
      </c>
      <c r="I64" s="5">
        <f t="shared" si="3"/>
        <v>4.03186934731623</v>
      </c>
      <c r="J64" s="5">
        <f t="shared" si="4"/>
        <v>0</v>
      </c>
      <c r="K64" s="8">
        <f t="shared" si="5"/>
        <v>0</v>
      </c>
      <c r="L64" s="5" t="e">
        <f t="shared" si="6"/>
        <v>#DIV/0!</v>
      </c>
      <c r="M64" s="8">
        <f t="shared" si="7"/>
        <v>0</v>
      </c>
      <c r="N64" s="5" t="e">
        <f t="shared" si="8"/>
        <v>#DIV/0!</v>
      </c>
      <c r="O64" s="5">
        <f t="shared" si="10"/>
        <v>0</v>
      </c>
      <c r="P64" s="12" t="e">
        <f t="shared" si="11"/>
        <v>#DIV/0!</v>
      </c>
    </row>
    <row r="65" ht="15.75" customHeight="1" spans="1:16">
      <c r="A65" s="54"/>
      <c r="B65" s="54"/>
      <c r="C65" s="54"/>
      <c r="D65" s="54"/>
      <c r="E65" s="54"/>
      <c r="F65" s="73">
        <v>0.63</v>
      </c>
      <c r="G65" s="5">
        <f t="shared" si="9"/>
        <v>1.2228590171482</v>
      </c>
      <c r="H65" s="5">
        <f t="shared" si="2"/>
        <v>3.47531296568374</v>
      </c>
      <c r="I65" s="5">
        <f t="shared" si="3"/>
        <v>3.99269715902088</v>
      </c>
      <c r="J65" s="5">
        <f t="shared" si="4"/>
        <v>0</v>
      </c>
      <c r="K65" s="8">
        <f t="shared" si="5"/>
        <v>0</v>
      </c>
      <c r="L65" s="5" t="e">
        <f t="shared" si="6"/>
        <v>#DIV/0!</v>
      </c>
      <c r="M65" s="8">
        <f t="shared" si="7"/>
        <v>0</v>
      </c>
      <c r="N65" s="5" t="e">
        <f t="shared" si="8"/>
        <v>#DIV/0!</v>
      </c>
      <c r="O65" s="5">
        <f t="shared" si="10"/>
        <v>0</v>
      </c>
      <c r="P65" s="12" t="e">
        <f t="shared" si="11"/>
        <v>#DIV/0!</v>
      </c>
    </row>
    <row r="66" ht="15.75" customHeight="1" spans="1:16">
      <c r="A66" s="54"/>
      <c r="B66" s="54"/>
      <c r="C66" s="54"/>
      <c r="D66" s="54"/>
      <c r="E66" s="54"/>
      <c r="F66" s="73">
        <v>0.64</v>
      </c>
      <c r="G66" s="5">
        <f t="shared" si="9"/>
        <v>1.2580094737846</v>
      </c>
      <c r="H66" s="5">
        <f t="shared" si="2"/>
        <v>3.51504566364054</v>
      </c>
      <c r="I66" s="5">
        <f t="shared" si="3"/>
        <v>3.95390555357771</v>
      </c>
      <c r="J66" s="5">
        <f t="shared" si="4"/>
        <v>0</v>
      </c>
      <c r="K66" s="8">
        <f t="shared" si="5"/>
        <v>0</v>
      </c>
      <c r="L66" s="5" t="e">
        <f t="shared" si="6"/>
        <v>#DIV/0!</v>
      </c>
      <c r="M66" s="8">
        <f t="shared" si="7"/>
        <v>0</v>
      </c>
      <c r="N66" s="5" t="e">
        <f t="shared" si="8"/>
        <v>#DIV/0!</v>
      </c>
      <c r="O66" s="5">
        <f t="shared" si="10"/>
        <v>0</v>
      </c>
      <c r="P66" s="12" t="e">
        <f t="shared" si="11"/>
        <v>#DIV/0!</v>
      </c>
    </row>
    <row r="67" ht="15.75" customHeight="1" spans="1:16">
      <c r="A67" s="54"/>
      <c r="B67" s="54"/>
      <c r="C67" s="54"/>
      <c r="D67" s="54"/>
      <c r="E67" s="54"/>
      <c r="F67" s="73">
        <v>0.65</v>
      </c>
      <c r="G67" s="5">
        <f t="shared" si="9"/>
        <v>1.29355339711496</v>
      </c>
      <c r="H67" s="5">
        <f t="shared" si="2"/>
        <v>3.55439233303545</v>
      </c>
      <c r="I67" s="5">
        <f t="shared" si="3"/>
        <v>3.91549083338102</v>
      </c>
      <c r="J67" s="5">
        <f t="shared" si="4"/>
        <v>0</v>
      </c>
      <c r="K67" s="8">
        <f t="shared" si="5"/>
        <v>0</v>
      </c>
      <c r="L67" s="5" t="e">
        <f t="shared" si="6"/>
        <v>#DIV/0!</v>
      </c>
      <c r="M67" s="8">
        <f t="shared" si="7"/>
        <v>0</v>
      </c>
      <c r="N67" s="5" t="e">
        <f t="shared" si="8"/>
        <v>#DIV/0!</v>
      </c>
      <c r="O67" s="5">
        <f t="shared" si="10"/>
        <v>0</v>
      </c>
      <c r="P67" s="12" t="e">
        <f t="shared" si="11"/>
        <v>#DIV/0!</v>
      </c>
    </row>
    <row r="68" ht="15.75" customHeight="1" spans="1:16">
      <c r="A68" s="54"/>
      <c r="B68" s="54"/>
      <c r="C68" s="54"/>
      <c r="D68" s="54"/>
      <c r="E68" s="54"/>
      <c r="F68" s="73">
        <v>0.66</v>
      </c>
      <c r="G68" s="5">
        <f t="shared" si="9"/>
        <v>1.32948696435879</v>
      </c>
      <c r="H68" s="5">
        <f t="shared" si="2"/>
        <v>3.59335672438276</v>
      </c>
      <c r="I68" s="5">
        <f t="shared" si="3"/>
        <v>3.87744933674968</v>
      </c>
      <c r="J68" s="5">
        <f t="shared" si="4"/>
        <v>0</v>
      </c>
      <c r="K68" s="8">
        <f t="shared" si="5"/>
        <v>0</v>
      </c>
      <c r="L68" s="5" t="e">
        <f t="shared" si="6"/>
        <v>#DIV/0!</v>
      </c>
      <c r="M68" s="8">
        <f t="shared" si="7"/>
        <v>0</v>
      </c>
      <c r="N68" s="5" t="e">
        <f t="shared" si="8"/>
        <v>#DIV/0!</v>
      </c>
      <c r="O68" s="5">
        <f t="shared" si="10"/>
        <v>0</v>
      </c>
      <c r="P68" s="12" t="e">
        <f t="shared" si="11"/>
        <v>#DIV/0!</v>
      </c>
    </row>
    <row r="69" ht="15.75" customHeight="1" spans="1:16">
      <c r="A69" s="54"/>
      <c r="B69" s="54"/>
      <c r="C69" s="54"/>
      <c r="D69" s="54"/>
      <c r="E69" s="54"/>
      <c r="F69" s="73">
        <v>0.67</v>
      </c>
      <c r="G69" s="5">
        <f t="shared" si="9"/>
        <v>1.36580638987637</v>
      </c>
      <c r="H69" s="5">
        <f t="shared" si="2"/>
        <v>3.63194255175807</v>
      </c>
      <c r="I69" s="5">
        <f t="shared" si="3"/>
        <v>3.83977743757815</v>
      </c>
      <c r="J69" s="5">
        <f t="shared" si="4"/>
        <v>0</v>
      </c>
      <c r="K69" s="8">
        <f t="shared" si="5"/>
        <v>0</v>
      </c>
      <c r="L69" s="5" t="e">
        <f t="shared" si="6"/>
        <v>#DIV/0!</v>
      </c>
      <c r="M69" s="8">
        <f t="shared" si="7"/>
        <v>0</v>
      </c>
      <c r="N69" s="5" t="e">
        <f t="shared" si="8"/>
        <v>#DIV/0!</v>
      </c>
      <c r="O69" s="5">
        <f t="shared" si="10"/>
        <v>0</v>
      </c>
      <c r="P69" s="12" t="e">
        <f t="shared" si="11"/>
        <v>#DIV/0!</v>
      </c>
    </row>
    <row r="70" ht="15.75" customHeight="1" spans="1:16">
      <c r="A70" s="54"/>
      <c r="B70" s="54"/>
      <c r="C70" s="54"/>
      <c r="D70" s="54"/>
      <c r="E70" s="54"/>
      <c r="F70" s="73">
        <v>0.68</v>
      </c>
      <c r="G70" s="5">
        <f t="shared" si="9"/>
        <v>1.40250792480789</v>
      </c>
      <c r="H70" s="5">
        <f t="shared" si="2"/>
        <v>3.67015349315239</v>
      </c>
      <c r="I70" s="5">
        <f t="shared" si="3"/>
        <v>3.80247154499084</v>
      </c>
      <c r="J70" s="5">
        <f t="shared" si="4"/>
        <v>0</v>
      </c>
      <c r="K70" s="8">
        <f t="shared" si="5"/>
        <v>0</v>
      </c>
      <c r="L70" s="5" t="e">
        <f t="shared" si="6"/>
        <v>#DIV/0!</v>
      </c>
      <c r="M70" s="8">
        <f t="shared" si="7"/>
        <v>0</v>
      </c>
      <c r="N70" s="5" t="e">
        <f t="shared" si="8"/>
        <v>#DIV/0!</v>
      </c>
      <c r="O70" s="5">
        <f t="shared" si="10"/>
        <v>0</v>
      </c>
      <c r="P70" s="12" t="e">
        <f t="shared" si="11"/>
        <v>#DIV/0!</v>
      </c>
    </row>
    <row r="71" ht="15.75" customHeight="1" spans="1:16">
      <c r="A71" s="54"/>
      <c r="B71" s="54"/>
      <c r="C71" s="54"/>
      <c r="D71" s="54"/>
      <c r="E71" s="54"/>
      <c r="F71" s="73">
        <v>0.69</v>
      </c>
      <c r="G71" s="5">
        <f t="shared" si="9"/>
        <v>1.43958785671612</v>
      </c>
      <c r="H71" s="5">
        <f t="shared" si="2"/>
        <v>3.7079931908227</v>
      </c>
      <c r="I71" s="5">
        <f t="shared" si="3"/>
        <v>3.76552810299978</v>
      </c>
      <c r="J71" s="5">
        <f t="shared" si="4"/>
        <v>0</v>
      </c>
      <c r="K71" s="8">
        <f t="shared" si="5"/>
        <v>0</v>
      </c>
      <c r="L71" s="5" t="e">
        <f t="shared" si="6"/>
        <v>#DIV/0!</v>
      </c>
      <c r="M71" s="8">
        <f t="shared" si="7"/>
        <v>0</v>
      </c>
      <c r="N71" s="5" t="e">
        <f t="shared" si="8"/>
        <v>#DIV/0!</v>
      </c>
      <c r="O71" s="5">
        <f t="shared" si="10"/>
        <v>0</v>
      </c>
      <c r="P71" s="12" t="e">
        <f t="shared" si="11"/>
        <v>#DIV/0!</v>
      </c>
    </row>
    <row r="72" ht="15.75" customHeight="1" spans="1:16">
      <c r="A72" s="54"/>
      <c r="B72" s="54"/>
      <c r="C72" s="54"/>
      <c r="D72" s="54"/>
      <c r="E72" s="54"/>
      <c r="F72" s="73">
        <v>0.7</v>
      </c>
      <c r="G72" s="5">
        <f t="shared" si="9"/>
        <v>1.47704250923251</v>
      </c>
      <c r="H72" s="5">
        <f t="shared" si="2"/>
        <v>3.74546525163911</v>
      </c>
      <c r="I72" s="5">
        <f t="shared" si="3"/>
        <v>3.72894359016572</v>
      </c>
      <c r="J72" s="5">
        <f t="shared" si="4"/>
        <v>0</v>
      </c>
      <c r="K72" s="8">
        <f t="shared" si="5"/>
        <v>0</v>
      </c>
      <c r="L72" s="5" t="e">
        <f t="shared" si="6"/>
        <v>#DIV/0!</v>
      </c>
      <c r="M72" s="8">
        <f t="shared" si="7"/>
        <v>0</v>
      </c>
      <c r="N72" s="5" t="e">
        <f t="shared" si="8"/>
        <v>#DIV/0!</v>
      </c>
      <c r="O72" s="5">
        <f t="shared" si="10"/>
        <v>0</v>
      </c>
      <c r="P72" s="12" t="e">
        <f t="shared" si="11"/>
        <v>#DIV/0!</v>
      </c>
    </row>
    <row r="73" ht="15.75" customHeight="1" spans="1:16">
      <c r="A73" s="54"/>
      <c r="B73" s="54"/>
      <c r="C73" s="54"/>
      <c r="D73" s="54"/>
      <c r="E73" s="54"/>
      <c r="F73" s="73">
        <v>0.71</v>
      </c>
      <c r="G73" s="5">
        <f t="shared" si="9"/>
        <v>1.51486824170679</v>
      </c>
      <c r="H73" s="5">
        <f t="shared" si="2"/>
        <v>3.78257324742868</v>
      </c>
      <c r="I73" s="5">
        <f t="shared" si="3"/>
        <v>3.69271451926243</v>
      </c>
      <c r="J73" s="5">
        <f t="shared" si="4"/>
        <v>0</v>
      </c>
      <c r="K73" s="8">
        <f t="shared" si="5"/>
        <v>0</v>
      </c>
      <c r="L73" s="5" t="e">
        <f t="shared" si="6"/>
        <v>#DIV/0!</v>
      </c>
      <c r="M73" s="8">
        <f t="shared" si="7"/>
        <v>0</v>
      </c>
      <c r="N73" s="5" t="e">
        <f t="shared" si="8"/>
        <v>#DIV/0!</v>
      </c>
      <c r="O73" s="5">
        <f t="shared" si="10"/>
        <v>0</v>
      </c>
      <c r="P73" s="12" t="e">
        <f t="shared" si="11"/>
        <v>#DIV/0!</v>
      </c>
    </row>
    <row r="74" ht="15.75" customHeight="1" spans="1:16">
      <c r="A74" s="54"/>
      <c r="B74" s="54"/>
      <c r="C74" s="54"/>
      <c r="D74" s="54"/>
      <c r="E74" s="54"/>
      <c r="F74" s="73">
        <v>0.72</v>
      </c>
      <c r="G74" s="5">
        <f t="shared" si="9"/>
        <v>1.55306144885995</v>
      </c>
      <c r="H74" s="5">
        <f t="shared" si="2"/>
        <v>3.81932071531591</v>
      </c>
      <c r="I74" s="5">
        <f t="shared" si="3"/>
        <v>3.65683743694432</v>
      </c>
      <c r="J74" s="5">
        <f t="shared" si="4"/>
        <v>0</v>
      </c>
      <c r="K74" s="8">
        <f t="shared" si="5"/>
        <v>0</v>
      </c>
      <c r="L74" s="5" t="e">
        <f t="shared" si="6"/>
        <v>#DIV/0!</v>
      </c>
      <c r="M74" s="8">
        <f t="shared" si="7"/>
        <v>0</v>
      </c>
      <c r="N74" s="5" t="e">
        <f t="shared" si="8"/>
        <v>#DIV/0!</v>
      </c>
      <c r="O74" s="5">
        <f t="shared" si="10"/>
        <v>0</v>
      </c>
      <c r="P74" s="12" t="e">
        <f t="shared" si="11"/>
        <v>#DIV/0!</v>
      </c>
    </row>
    <row r="75" ht="15.75" customHeight="1" spans="1:16">
      <c r="A75" s="54"/>
      <c r="B75" s="54"/>
      <c r="C75" s="54"/>
      <c r="D75" s="54"/>
      <c r="E75" s="54"/>
      <c r="F75" s="73">
        <v>0.73</v>
      </c>
      <c r="G75" s="5">
        <f t="shared" si="9"/>
        <v>1.59161856044055</v>
      </c>
      <c r="H75" s="5">
        <f t="shared" si="2"/>
        <v>3.85571115805985</v>
      </c>
      <c r="I75" s="5">
        <f t="shared" si="3"/>
        <v>3.62130892341725</v>
      </c>
      <c r="J75" s="5">
        <f t="shared" si="4"/>
        <v>0</v>
      </c>
      <c r="K75" s="8">
        <f t="shared" si="5"/>
        <v>0</v>
      </c>
      <c r="L75" s="5" t="e">
        <f t="shared" si="6"/>
        <v>#DIV/0!</v>
      </c>
      <c r="M75" s="8">
        <f t="shared" si="7"/>
        <v>0</v>
      </c>
      <c r="N75" s="5" t="e">
        <f t="shared" si="8"/>
        <v>#DIV/0!</v>
      </c>
      <c r="O75" s="5">
        <f t="shared" si="10"/>
        <v>0</v>
      </c>
      <c r="P75" s="12" t="e">
        <f t="shared" si="11"/>
        <v>#DIV/0!</v>
      </c>
    </row>
    <row r="76" ht="15.75" customHeight="1" spans="1:16">
      <c r="A76" s="54"/>
      <c r="B76" s="54"/>
      <c r="C76" s="54"/>
      <c r="D76" s="54"/>
      <c r="E76" s="54"/>
      <c r="F76" s="73">
        <v>0.74</v>
      </c>
      <c r="G76" s="5">
        <f t="shared" si="9"/>
        <v>1.63053604088443</v>
      </c>
      <c r="H76" s="5">
        <f t="shared" si="2"/>
        <v>3.89174804438801</v>
      </c>
      <c r="I76" s="5">
        <f t="shared" si="3"/>
        <v>3.58612559211259</v>
      </c>
      <c r="J76" s="5">
        <f t="shared" si="4"/>
        <v>0</v>
      </c>
      <c r="K76" s="8">
        <f t="shared" si="5"/>
        <v>0</v>
      </c>
      <c r="L76" s="5" t="e">
        <f t="shared" si="6"/>
        <v>#DIV/0!</v>
      </c>
      <c r="M76" s="8">
        <f t="shared" si="7"/>
        <v>0</v>
      </c>
      <c r="N76" s="5" t="e">
        <f t="shared" si="8"/>
        <v>#DIV/0!</v>
      </c>
      <c r="O76" s="5">
        <f t="shared" si="10"/>
        <v>0</v>
      </c>
      <c r="P76" s="12" t="e">
        <f t="shared" si="11"/>
        <v>#DIV/0!</v>
      </c>
    </row>
    <row r="77" ht="15.75" customHeight="1" spans="1:16">
      <c r="A77" s="54"/>
      <c r="B77" s="54"/>
      <c r="C77" s="54"/>
      <c r="D77" s="54"/>
      <c r="E77" s="54"/>
      <c r="F77" s="73">
        <v>0.75</v>
      </c>
      <c r="G77" s="5">
        <f t="shared" si="9"/>
        <v>1.6698103889777</v>
      </c>
      <c r="H77" s="5">
        <f t="shared" si="2"/>
        <v>3.927434809327</v>
      </c>
      <c r="I77" s="5">
        <f t="shared" si="3"/>
        <v>3.55128408936436</v>
      </c>
      <c r="J77" s="5">
        <f t="shared" si="4"/>
        <v>0</v>
      </c>
      <c r="K77" s="8">
        <f t="shared" si="5"/>
        <v>0</v>
      </c>
      <c r="L77" s="5" t="e">
        <f t="shared" si="6"/>
        <v>#DIV/0!</v>
      </c>
      <c r="M77" s="8">
        <f t="shared" si="7"/>
        <v>0</v>
      </c>
      <c r="N77" s="5" t="e">
        <f t="shared" si="8"/>
        <v>#DIV/0!</v>
      </c>
      <c r="O77" s="5">
        <f t="shared" si="10"/>
        <v>0</v>
      </c>
      <c r="P77" s="12" t="e">
        <f t="shared" si="11"/>
        <v>#DIV/0!</v>
      </c>
    </row>
    <row r="78" ht="15.75" customHeight="1" spans="1:16">
      <c r="A78" s="54"/>
      <c r="B78" s="54"/>
      <c r="C78" s="54"/>
      <c r="D78" s="54"/>
      <c r="E78" s="54"/>
      <c r="F78" s="73">
        <v>0.76</v>
      </c>
      <c r="G78" s="5">
        <f t="shared" si="9"/>
        <v>1.709438137523</v>
      </c>
      <c r="H78" s="5">
        <f t="shared" si="2"/>
        <v>3.96277485452996</v>
      </c>
      <c r="I78" s="5">
        <f t="shared" si="3"/>
        <v>3.51678109408961</v>
      </c>
      <c r="J78" s="5">
        <f t="shared" si="4"/>
        <v>0</v>
      </c>
      <c r="K78" s="8">
        <f t="shared" si="5"/>
        <v>0</v>
      </c>
      <c r="L78" s="5" t="e">
        <f t="shared" si="6"/>
        <v>#DIV/0!</v>
      </c>
      <c r="M78" s="8">
        <f t="shared" si="7"/>
        <v>0</v>
      </c>
      <c r="N78" s="5" t="e">
        <f t="shared" si="8"/>
        <v>#DIV/0!</v>
      </c>
      <c r="O78" s="5">
        <f t="shared" si="10"/>
        <v>0</v>
      </c>
      <c r="P78" s="12" t="e">
        <f t="shared" si="11"/>
        <v>#DIV/0!</v>
      </c>
    </row>
    <row r="79" ht="15.75" customHeight="1" spans="1:16">
      <c r="A79" s="54"/>
      <c r="B79" s="54"/>
      <c r="C79" s="54"/>
      <c r="D79" s="54"/>
      <c r="E79" s="54"/>
      <c r="F79" s="73">
        <v>0.77</v>
      </c>
      <c r="G79" s="5">
        <f t="shared" si="9"/>
        <v>1.74941585300901</v>
      </c>
      <c r="H79" s="5">
        <f t="shared" si="2"/>
        <v>3.99777154860077</v>
      </c>
      <c r="I79" s="5">
        <f t="shared" si="3"/>
        <v>3.48261331747181</v>
      </c>
      <c r="J79" s="5">
        <f t="shared" si="4"/>
        <v>0</v>
      </c>
      <c r="K79" s="8">
        <f t="shared" si="5"/>
        <v>0</v>
      </c>
      <c r="L79" s="5" t="e">
        <f t="shared" si="6"/>
        <v>#DIV/0!</v>
      </c>
      <c r="M79" s="8">
        <f t="shared" si="7"/>
        <v>0</v>
      </c>
      <c r="N79" s="5" t="e">
        <f t="shared" si="8"/>
        <v>#DIV/0!</v>
      </c>
      <c r="O79" s="5">
        <f t="shared" si="10"/>
        <v>0</v>
      </c>
      <c r="P79" s="12" t="e">
        <f t="shared" si="11"/>
        <v>#DIV/0!</v>
      </c>
    </row>
    <row r="80" ht="15.75" customHeight="1" spans="1:16">
      <c r="A80" s="54"/>
      <c r="B80" s="54"/>
      <c r="C80" s="54"/>
      <c r="D80" s="54"/>
      <c r="E80" s="54"/>
      <c r="F80" s="73">
        <v>0.78</v>
      </c>
      <c r="G80" s="5">
        <f t="shared" si="9"/>
        <v>1.78974013528316</v>
      </c>
      <c r="H80" s="5">
        <f t="shared" si="2"/>
        <v>4.03242822741519</v>
      </c>
      <c r="I80" s="5">
        <f t="shared" si="3"/>
        <v>3.44877750264743</v>
      </c>
      <c r="J80" s="5">
        <f t="shared" si="4"/>
        <v>0</v>
      </c>
      <c r="K80" s="8">
        <f t="shared" si="5"/>
        <v>0</v>
      </c>
      <c r="L80" s="5" t="e">
        <f t="shared" si="6"/>
        <v>#DIV/0!</v>
      </c>
      <c r="M80" s="8">
        <f t="shared" si="7"/>
        <v>0</v>
      </c>
      <c r="N80" s="5" t="e">
        <f t="shared" si="8"/>
        <v>#DIV/0!</v>
      </c>
      <c r="O80" s="5">
        <f t="shared" si="10"/>
        <v>0</v>
      </c>
      <c r="P80" s="12" t="e">
        <f t="shared" si="11"/>
        <v>#DIV/0!</v>
      </c>
    </row>
    <row r="81" ht="15.75" customHeight="1" spans="1:16">
      <c r="A81" s="54"/>
      <c r="B81" s="54"/>
      <c r="C81" s="54"/>
      <c r="D81" s="54"/>
      <c r="E81" s="54"/>
      <c r="F81" s="73">
        <v>0.79</v>
      </c>
      <c r="G81" s="5">
        <f t="shared" si="9"/>
        <v>1.83040761722755</v>
      </c>
      <c r="H81" s="5">
        <f t="shared" si="2"/>
        <v>4.06674819443881</v>
      </c>
      <c r="I81" s="5">
        <f t="shared" si="3"/>
        <v>3.4152704243954</v>
      </c>
      <c r="J81" s="5">
        <f t="shared" si="4"/>
        <v>0</v>
      </c>
      <c r="K81" s="8">
        <f t="shared" si="5"/>
        <v>0</v>
      </c>
      <c r="L81" s="5" t="e">
        <f t="shared" si="6"/>
        <v>#DIV/0!</v>
      </c>
      <c r="M81" s="8">
        <f t="shared" si="7"/>
        <v>0</v>
      </c>
      <c r="N81" s="5" t="e">
        <f t="shared" si="8"/>
        <v>#DIV/0!</v>
      </c>
      <c r="O81" s="5">
        <f t="shared" si="10"/>
        <v>0</v>
      </c>
      <c r="P81" s="12" t="e">
        <f t="shared" si="11"/>
        <v>#DIV/0!</v>
      </c>
    </row>
    <row r="82" ht="15.75" customHeight="1" spans="1:16">
      <c r="A82" s="54"/>
      <c r="B82" s="54"/>
      <c r="C82" s="54"/>
      <c r="D82" s="54"/>
      <c r="E82" s="54"/>
      <c r="F82" s="73">
        <v>0.8</v>
      </c>
      <c r="G82" s="5">
        <f t="shared" si="9"/>
        <v>1.87141496443797</v>
      </c>
      <c r="H82" s="5">
        <f t="shared" si="2"/>
        <v>4.10073472104194</v>
      </c>
      <c r="I82" s="5">
        <f t="shared" si="3"/>
        <v>3.38208888882976</v>
      </c>
      <c r="J82" s="5">
        <f t="shared" si="4"/>
        <v>0</v>
      </c>
      <c r="K82" s="8">
        <f t="shared" si="5"/>
        <v>0</v>
      </c>
      <c r="L82" s="5" t="e">
        <f t="shared" si="6"/>
        <v>#DIV/0!</v>
      </c>
      <c r="M82" s="8">
        <f t="shared" si="7"/>
        <v>0</v>
      </c>
      <c r="N82" s="5" t="e">
        <f t="shared" si="8"/>
        <v>#DIV/0!</v>
      </c>
      <c r="O82" s="5">
        <f t="shared" si="10"/>
        <v>0</v>
      </c>
      <c r="P82" s="12" t="e">
        <f t="shared" si="11"/>
        <v>#DIV/0!</v>
      </c>
    </row>
    <row r="83" ht="15.75" customHeight="1" spans="1:16">
      <c r="A83" s="54"/>
      <c r="B83" s="54"/>
      <c r="C83" s="54"/>
      <c r="D83" s="54"/>
      <c r="E83" s="54"/>
      <c r="F83" s="73">
        <v>0.81</v>
      </c>
      <c r="G83" s="5">
        <f t="shared" si="9"/>
        <v>1.91275887490608</v>
      </c>
      <c r="H83" s="5">
        <f t="shared" si="2"/>
        <v>4.13439104681143</v>
      </c>
      <c r="I83" s="5">
        <f t="shared" si="3"/>
        <v>3.3492297330952</v>
      </c>
      <c r="J83" s="5">
        <f t="shared" si="4"/>
        <v>0</v>
      </c>
      <c r="K83" s="8">
        <f t="shared" si="5"/>
        <v>0</v>
      </c>
      <c r="L83" s="5" t="e">
        <f t="shared" si="6"/>
        <v>#DIV/0!</v>
      </c>
      <c r="M83" s="8">
        <f t="shared" si="7"/>
        <v>0</v>
      </c>
      <c r="N83" s="5" t="e">
        <f t="shared" si="8"/>
        <v>#DIV/0!</v>
      </c>
      <c r="O83" s="5">
        <f t="shared" si="10"/>
        <v>0</v>
      </c>
      <c r="P83" s="12" t="e">
        <f t="shared" si="11"/>
        <v>#DIV/0!</v>
      </c>
    </row>
    <row r="84" ht="15.75" customHeight="1" spans="1:16">
      <c r="A84" s="54"/>
      <c r="B84" s="54"/>
      <c r="C84" s="54"/>
      <c r="D84" s="54"/>
      <c r="E84" s="54"/>
      <c r="F84" s="73">
        <v>0.82</v>
      </c>
      <c r="G84" s="5">
        <f t="shared" si="9"/>
        <v>1.95443607870468</v>
      </c>
      <c r="H84" s="5">
        <f t="shared" si="2"/>
        <v>4.16772037985948</v>
      </c>
      <c r="I84" s="5">
        <f t="shared" si="3"/>
        <v>3.31668982506556</v>
      </c>
      <c r="J84" s="5">
        <f t="shared" si="4"/>
        <v>0</v>
      </c>
      <c r="K84" s="8">
        <f t="shared" si="5"/>
        <v>0</v>
      </c>
      <c r="L84" s="5" t="e">
        <f t="shared" si="6"/>
        <v>#DIV/0!</v>
      </c>
      <c r="M84" s="8">
        <f t="shared" si="7"/>
        <v>0</v>
      </c>
      <c r="N84" s="5" t="e">
        <f t="shared" si="8"/>
        <v>#DIV/0!</v>
      </c>
      <c r="O84" s="5">
        <f t="shared" si="10"/>
        <v>0</v>
      </c>
      <c r="P84" s="12" t="e">
        <f t="shared" si="11"/>
        <v>#DIV/0!</v>
      </c>
    </row>
    <row r="85" ht="15.75" customHeight="1" spans="1:16">
      <c r="A85" s="54"/>
      <c r="B85" s="54"/>
      <c r="C85" s="54"/>
      <c r="D85" s="54"/>
      <c r="E85" s="54"/>
      <c r="F85" s="73">
        <v>0.83</v>
      </c>
      <c r="G85" s="5">
        <f t="shared" si="9"/>
        <v>1.99644333767597</v>
      </c>
      <c r="H85" s="5">
        <f t="shared" si="2"/>
        <v>4.20072589712942</v>
      </c>
      <c r="I85" s="5">
        <f t="shared" si="3"/>
        <v>3.28446606304529</v>
      </c>
      <c r="J85" s="5">
        <f t="shared" si="4"/>
        <v>0</v>
      </c>
      <c r="K85" s="8">
        <f t="shared" si="5"/>
        <v>0</v>
      </c>
      <c r="L85" s="5" t="e">
        <f t="shared" si="6"/>
        <v>#DIV/0!</v>
      </c>
      <c r="M85" s="8">
        <f t="shared" si="7"/>
        <v>0</v>
      </c>
      <c r="N85" s="5" t="e">
        <f t="shared" si="8"/>
        <v>#DIV/0!</v>
      </c>
      <c r="O85" s="5">
        <f t="shared" si="10"/>
        <v>0</v>
      </c>
      <c r="P85" s="12" t="e">
        <f t="shared" si="11"/>
        <v>#DIV/0!</v>
      </c>
    </row>
    <row r="86" ht="15.75" customHeight="1" spans="1:16">
      <c r="A86" s="54"/>
      <c r="B86" s="54"/>
      <c r="C86" s="54"/>
      <c r="D86" s="54"/>
      <c r="E86" s="54"/>
      <c r="F86" s="73">
        <v>0.84</v>
      </c>
      <c r="G86" s="5">
        <f t="shared" si="9"/>
        <v>2.03877744512296</v>
      </c>
      <c r="H86" s="5">
        <f t="shared" si="2"/>
        <v>4.23341074469856</v>
      </c>
      <c r="I86" s="5">
        <f t="shared" si="3"/>
        <v>3.25255537547379</v>
      </c>
      <c r="J86" s="5">
        <f t="shared" si="4"/>
        <v>0</v>
      </c>
      <c r="K86" s="8">
        <f t="shared" si="5"/>
        <v>0</v>
      </c>
      <c r="L86" s="5" t="e">
        <f t="shared" si="6"/>
        <v>#DIV/0!</v>
      </c>
      <c r="M86" s="8">
        <f t="shared" si="7"/>
        <v>0</v>
      </c>
      <c r="N86" s="5" t="e">
        <f t="shared" si="8"/>
        <v>#DIV/0!</v>
      </c>
      <c r="O86" s="5">
        <f t="shared" si="10"/>
        <v>0</v>
      </c>
      <c r="P86" s="12" t="e">
        <f t="shared" si="11"/>
        <v>#DIV/0!</v>
      </c>
    </row>
    <row r="87" ht="15.75" customHeight="1" spans="1:16">
      <c r="A87" s="54"/>
      <c r="B87" s="54"/>
      <c r="C87" s="54"/>
      <c r="D87" s="54"/>
      <c r="E87" s="54"/>
      <c r="F87" s="73">
        <v>0.85</v>
      </c>
      <c r="G87" s="5">
        <f t="shared" si="9"/>
        <v>2.08143522550374</v>
      </c>
      <c r="H87" s="5">
        <f t="shared" si="2"/>
        <v>4.26577803807805</v>
      </c>
      <c r="I87" s="5">
        <f t="shared" si="3"/>
        <v>3.22095472063265</v>
      </c>
      <c r="J87" s="5">
        <f t="shared" si="4"/>
        <v>0</v>
      </c>
      <c r="K87" s="8">
        <f t="shared" si="5"/>
        <v>0</v>
      </c>
      <c r="L87" s="5" t="e">
        <f t="shared" si="6"/>
        <v>#DIV/0!</v>
      </c>
      <c r="M87" s="8">
        <f t="shared" si="7"/>
        <v>0</v>
      </c>
      <c r="N87" s="5" t="e">
        <f t="shared" si="8"/>
        <v>#DIV/0!</v>
      </c>
      <c r="O87" s="5">
        <f t="shared" si="10"/>
        <v>0</v>
      </c>
      <c r="P87" s="12" t="e">
        <f t="shared" si="11"/>
        <v>#DIV/0!</v>
      </c>
    </row>
    <row r="88" ht="15.75" customHeight="1" spans="1:16">
      <c r="A88" s="54"/>
      <c r="B88" s="54"/>
      <c r="C88" s="54"/>
      <c r="D88" s="54"/>
      <c r="E88" s="54"/>
      <c r="F88" s="73">
        <v>0.86</v>
      </c>
      <c r="G88" s="5">
        <f t="shared" si="9"/>
        <v>2.12441353412884</v>
      </c>
      <c r="H88" s="5">
        <f t="shared" si="2"/>
        <v>4.29783086250984</v>
      </c>
      <c r="I88" s="5">
        <f t="shared" si="3"/>
        <v>3.18966108635568</v>
      </c>
      <c r="J88" s="5">
        <f t="shared" si="4"/>
        <v>0</v>
      </c>
      <c r="K88" s="8">
        <f t="shared" si="5"/>
        <v>0</v>
      </c>
      <c r="L88" s="5" t="e">
        <f t="shared" si="6"/>
        <v>#DIV/0!</v>
      </c>
      <c r="M88" s="8">
        <f t="shared" si="7"/>
        <v>0</v>
      </c>
      <c r="N88" s="5" t="e">
        <f t="shared" si="8"/>
        <v>#DIV/0!</v>
      </c>
      <c r="O88" s="5">
        <f t="shared" si="10"/>
        <v>0</v>
      </c>
      <c r="P88" s="12" t="e">
        <f t="shared" si="11"/>
        <v>#DIV/0!</v>
      </c>
    </row>
    <row r="89" ht="15.75" customHeight="1" spans="1:16">
      <c r="A89" s="54"/>
      <c r="B89" s="54"/>
      <c r="C89" s="54"/>
      <c r="D89" s="54"/>
      <c r="E89" s="54"/>
      <c r="F89" s="73">
        <v>0.87</v>
      </c>
      <c r="G89" s="5">
        <f t="shared" si="9"/>
        <v>2.16770925686144</v>
      </c>
      <c r="H89" s="5">
        <f t="shared" si="2"/>
        <v>4.32957227326082</v>
      </c>
      <c r="I89" s="5">
        <f t="shared" si="3"/>
        <v>3.15867148974183</v>
      </c>
      <c r="J89" s="5">
        <f t="shared" si="4"/>
        <v>0</v>
      </c>
      <c r="K89" s="8">
        <f t="shared" si="5"/>
        <v>0</v>
      </c>
      <c r="L89" s="5" t="e">
        <f t="shared" si="6"/>
        <v>#DIV/0!</v>
      </c>
      <c r="M89" s="8">
        <f t="shared" si="7"/>
        <v>0</v>
      </c>
      <c r="N89" s="5" t="e">
        <f t="shared" si="8"/>
        <v>#DIV/0!</v>
      </c>
      <c r="O89" s="5">
        <f t="shared" si="10"/>
        <v>0</v>
      </c>
      <c r="P89" s="12" t="e">
        <f t="shared" si="11"/>
        <v>#DIV/0!</v>
      </c>
    </row>
    <row r="90" ht="15.75" customHeight="1" spans="1:16">
      <c r="A90" s="54"/>
      <c r="B90" s="54"/>
      <c r="C90" s="54"/>
      <c r="D90" s="54"/>
      <c r="E90" s="54"/>
      <c r="F90" s="73">
        <v>0.88</v>
      </c>
      <c r="G90" s="5">
        <f t="shared" si="9"/>
        <v>2.21131930982058</v>
      </c>
      <c r="H90" s="5">
        <f t="shared" si="2"/>
        <v>4.36100529591397</v>
      </c>
      <c r="I90" s="5">
        <f t="shared" si="3"/>
        <v>3.12798297687082</v>
      </c>
      <c r="J90" s="5">
        <f t="shared" si="4"/>
        <v>0</v>
      </c>
      <c r="K90" s="8">
        <f t="shared" si="5"/>
        <v>0</v>
      </c>
      <c r="L90" s="5" t="e">
        <f t="shared" si="6"/>
        <v>#DIV/0!</v>
      </c>
      <c r="M90" s="8">
        <f t="shared" si="7"/>
        <v>0</v>
      </c>
      <c r="N90" s="5" t="e">
        <f t="shared" si="8"/>
        <v>#DIV/0!</v>
      </c>
      <c r="O90" s="5">
        <f t="shared" si="10"/>
        <v>0</v>
      </c>
      <c r="P90" s="12" t="e">
        <f t="shared" si="11"/>
        <v>#DIV/0!</v>
      </c>
    </row>
    <row r="91" ht="15.75" customHeight="1" spans="1:16">
      <c r="A91" s="54"/>
      <c r="B91" s="54"/>
      <c r="C91" s="54"/>
      <c r="D91" s="54"/>
      <c r="E91" s="54"/>
      <c r="F91" s="73">
        <v>0.89</v>
      </c>
      <c r="G91" s="5">
        <f t="shared" si="9"/>
        <v>2.25524063908715</v>
      </c>
      <c r="H91" s="5">
        <f t="shared" si="2"/>
        <v>4.39213292665681</v>
      </c>
      <c r="I91" s="5">
        <f t="shared" si="3"/>
        <v>3.09759262252161</v>
      </c>
      <c r="J91" s="5">
        <f t="shared" si="4"/>
        <v>0</v>
      </c>
      <c r="K91" s="8">
        <f t="shared" si="5"/>
        <v>0</v>
      </c>
      <c r="L91" s="5" t="e">
        <f t="shared" si="6"/>
        <v>#DIV/0!</v>
      </c>
      <c r="M91" s="8">
        <f t="shared" si="7"/>
        <v>0</v>
      </c>
      <c r="N91" s="5" t="e">
        <f t="shared" si="8"/>
        <v>#DIV/0!</v>
      </c>
      <c r="O91" s="5">
        <f t="shared" si="10"/>
        <v>0</v>
      </c>
      <c r="P91" s="12" t="e">
        <f t="shared" si="11"/>
        <v>#DIV/0!</v>
      </c>
    </row>
    <row r="92" ht="15.75" customHeight="1" spans="1:16">
      <c r="A92" s="54"/>
      <c r="B92" s="54"/>
      <c r="C92" s="54"/>
      <c r="D92" s="54"/>
      <c r="E92" s="54"/>
      <c r="F92" s="73">
        <v>0.9</v>
      </c>
      <c r="G92" s="5">
        <f t="shared" si="9"/>
        <v>2.29947022041282</v>
      </c>
      <c r="H92" s="5">
        <f t="shared" si="2"/>
        <v>4.42295813256701</v>
      </c>
      <c r="I92" s="5">
        <f t="shared" si="3"/>
        <v>3.06749752989355</v>
      </c>
      <c r="J92" s="5">
        <f t="shared" si="4"/>
        <v>0</v>
      </c>
      <c r="K92" s="8">
        <f t="shared" si="5"/>
        <v>0</v>
      </c>
      <c r="L92" s="5" t="e">
        <f t="shared" si="6"/>
        <v>#DIV/0!</v>
      </c>
      <c r="M92" s="8">
        <f t="shared" si="7"/>
        <v>0</v>
      </c>
      <c r="N92" s="5" t="e">
        <f t="shared" si="8"/>
        <v>#DIV/0!</v>
      </c>
      <c r="O92" s="5">
        <f t="shared" si="10"/>
        <v>0</v>
      </c>
      <c r="P92" s="12" t="e">
        <f t="shared" si="11"/>
        <v>#DIV/0!</v>
      </c>
    </row>
    <row r="93" ht="15.75" customHeight="1" spans="1:16">
      <c r="A93" s="54"/>
      <c r="B93" s="54"/>
      <c r="C93" s="54"/>
      <c r="D93" s="54"/>
      <c r="E93" s="54"/>
      <c r="F93" s="73">
        <v>0.91</v>
      </c>
      <c r="G93" s="5">
        <f t="shared" si="9"/>
        <v>2.34400505893177</v>
      </c>
      <c r="H93" s="5">
        <f t="shared" si="2"/>
        <v>4.45348385189514</v>
      </c>
      <c r="I93" s="5">
        <f t="shared" si="3"/>
        <v>3.03769483033026</v>
      </c>
      <c r="J93" s="5">
        <f t="shared" si="4"/>
        <v>0</v>
      </c>
      <c r="K93" s="8">
        <f t="shared" si="5"/>
        <v>0</v>
      </c>
      <c r="L93" s="5" t="e">
        <f t="shared" si="6"/>
        <v>#DIV/0!</v>
      </c>
      <c r="M93" s="8">
        <f t="shared" si="7"/>
        <v>0</v>
      </c>
      <c r="N93" s="5" t="e">
        <f t="shared" si="8"/>
        <v>#DIV/0!</v>
      </c>
      <c r="O93" s="5">
        <f t="shared" si="10"/>
        <v>0</v>
      </c>
      <c r="P93" s="12" t="e">
        <f t="shared" si="11"/>
        <v>#DIV/0!</v>
      </c>
    </row>
    <row r="94" ht="15.75" customHeight="1" spans="1:16">
      <c r="A94" s="54"/>
      <c r="B94" s="54"/>
      <c r="C94" s="54"/>
      <c r="D94" s="54"/>
      <c r="E94" s="54"/>
      <c r="F94" s="73">
        <v>0.92</v>
      </c>
      <c r="G94" s="5">
        <f t="shared" si="9"/>
        <v>2.38884218887522</v>
      </c>
      <c r="H94" s="5">
        <f t="shared" si="2"/>
        <v>4.48371299434481</v>
      </c>
      <c r="I94" s="5">
        <f t="shared" si="3"/>
        <v>3.00818168304618</v>
      </c>
      <c r="J94" s="5">
        <f t="shared" si="4"/>
        <v>0</v>
      </c>
      <c r="K94" s="8">
        <f t="shared" si="5"/>
        <v>0</v>
      </c>
      <c r="L94" s="5" t="e">
        <f t="shared" si="6"/>
        <v>#DIV/0!</v>
      </c>
      <c r="M94" s="8">
        <f t="shared" si="7"/>
        <v>0</v>
      </c>
      <c r="N94" s="5" t="e">
        <f t="shared" si="8"/>
        <v>#DIV/0!</v>
      </c>
      <c r="O94" s="5">
        <f t="shared" si="10"/>
        <v>0</v>
      </c>
      <c r="P94" s="12" t="e">
        <f t="shared" si="11"/>
        <v>#DIV/0!</v>
      </c>
    </row>
    <row r="95" ht="15.75" customHeight="1" spans="1:16">
      <c r="A95" s="54"/>
      <c r="B95" s="54"/>
      <c r="C95" s="54"/>
      <c r="D95" s="54"/>
      <c r="E95" s="54"/>
      <c r="F95" s="73">
        <v>0.93</v>
      </c>
      <c r="G95" s="5">
        <f t="shared" si="9"/>
        <v>2.43397867328872</v>
      </c>
      <c r="H95" s="5">
        <f t="shared" si="2"/>
        <v>4.51364844135</v>
      </c>
      <c r="I95" s="5">
        <f t="shared" si="3"/>
        <v>2.9789552748558</v>
      </c>
      <c r="J95" s="5">
        <f t="shared" si="4"/>
        <v>0</v>
      </c>
      <c r="K95" s="8">
        <f t="shared" si="5"/>
        <v>0</v>
      </c>
      <c r="L95" s="5" t="e">
        <f t="shared" si="6"/>
        <v>#DIV/0!</v>
      </c>
      <c r="M95" s="8">
        <f t="shared" si="7"/>
        <v>0</v>
      </c>
      <c r="N95" s="5" t="e">
        <f t="shared" si="8"/>
        <v>#DIV/0!</v>
      </c>
      <c r="O95" s="5">
        <f t="shared" si="10"/>
        <v>0</v>
      </c>
      <c r="P95" s="12" t="e">
        <f t="shared" si="11"/>
        <v>#DIV/0!</v>
      </c>
    </row>
    <row r="96" ht="15.75" customHeight="1" spans="1:16">
      <c r="A96" s="54"/>
      <c r="B96" s="54"/>
      <c r="C96" s="54"/>
      <c r="D96" s="54"/>
      <c r="E96" s="54"/>
      <c r="F96" s="73">
        <v>0.94</v>
      </c>
      <c r="G96" s="5">
        <f t="shared" si="9"/>
        <v>2.47941160375222</v>
      </c>
      <c r="H96" s="5">
        <f t="shared" si="2"/>
        <v>4.54329304634972</v>
      </c>
      <c r="I96" s="5">
        <f t="shared" si="3"/>
        <v>2.95001281990553</v>
      </c>
      <c r="J96" s="5">
        <f t="shared" si="4"/>
        <v>0</v>
      </c>
      <c r="K96" s="8">
        <f t="shared" si="5"/>
        <v>0</v>
      </c>
      <c r="L96" s="5" t="e">
        <f t="shared" si="6"/>
        <v>#DIV/0!</v>
      </c>
      <c r="M96" s="8">
        <f t="shared" si="7"/>
        <v>0</v>
      </c>
      <c r="N96" s="5" t="e">
        <f t="shared" si="8"/>
        <v>#DIV/0!</v>
      </c>
      <c r="O96" s="5">
        <f t="shared" si="10"/>
        <v>0</v>
      </c>
      <c r="P96" s="12" t="e">
        <f t="shared" si="11"/>
        <v>#DIV/0!</v>
      </c>
    </row>
    <row r="97" ht="15.75" customHeight="1" spans="1:16">
      <c r="A97" s="54"/>
      <c r="B97" s="54"/>
      <c r="C97" s="54"/>
      <c r="D97" s="54"/>
      <c r="E97" s="54"/>
      <c r="F97" s="73">
        <v>0.95</v>
      </c>
      <c r="G97" s="5">
        <f t="shared" si="9"/>
        <v>2.52513810010282</v>
      </c>
      <c r="H97" s="5">
        <f t="shared" si="2"/>
        <v>4.57264963505998</v>
      </c>
      <c r="I97" s="5">
        <f t="shared" si="3"/>
        <v>2.9213515594081</v>
      </c>
      <c r="J97" s="5">
        <f t="shared" si="4"/>
        <v>0</v>
      </c>
      <c r="K97" s="8">
        <f t="shared" si="5"/>
        <v>0</v>
      </c>
      <c r="L97" s="5" t="e">
        <f t="shared" si="6"/>
        <v>#DIV/0!</v>
      </c>
      <c r="M97" s="8">
        <f t="shared" si="7"/>
        <v>0</v>
      </c>
      <c r="N97" s="5" t="e">
        <f t="shared" si="8"/>
        <v>#DIV/0!</v>
      </c>
      <c r="O97" s="5">
        <f t="shared" si="10"/>
        <v>0</v>
      </c>
      <c r="P97" s="12" t="e">
        <f t="shared" si="11"/>
        <v>#DIV/0!</v>
      </c>
    </row>
    <row r="98" ht="15.75" customHeight="1" spans="1:16">
      <c r="A98" s="54"/>
      <c r="B98" s="54"/>
      <c r="C98" s="54"/>
      <c r="D98" s="54"/>
      <c r="E98" s="54"/>
      <c r="F98" s="73">
        <v>0.96</v>
      </c>
      <c r="G98" s="5">
        <f t="shared" si="9"/>
        <v>2.57115531016025</v>
      </c>
      <c r="H98" s="5">
        <f t="shared" si="2"/>
        <v>4.60172100574316</v>
      </c>
      <c r="I98" s="5">
        <f t="shared" si="3"/>
        <v>2.89296876137963</v>
      </c>
      <c r="J98" s="5">
        <f t="shared" si="4"/>
        <v>0</v>
      </c>
      <c r="K98" s="8">
        <f t="shared" si="5"/>
        <v>0</v>
      </c>
      <c r="L98" s="5" t="e">
        <f t="shared" si="6"/>
        <v>#DIV/0!</v>
      </c>
      <c r="M98" s="8">
        <f t="shared" si="7"/>
        <v>0</v>
      </c>
      <c r="N98" s="5" t="e">
        <f t="shared" si="8"/>
        <v>#DIV/0!</v>
      </c>
      <c r="O98" s="5">
        <f t="shared" si="10"/>
        <v>0</v>
      </c>
      <c r="P98" s="12" t="e">
        <f t="shared" si="11"/>
        <v>#DIV/0!</v>
      </c>
    </row>
    <row r="99" ht="15.75" customHeight="1" spans="1:16">
      <c r="A99" s="54"/>
      <c r="B99" s="54"/>
      <c r="C99" s="54"/>
      <c r="D99" s="54"/>
      <c r="E99" s="54"/>
      <c r="F99" s="73">
        <v>0.97</v>
      </c>
      <c r="G99" s="5">
        <f t="shared" si="9"/>
        <v>2.617460409455</v>
      </c>
      <c r="H99" s="5">
        <f t="shared" si="2"/>
        <v>4.63050992947475</v>
      </c>
      <c r="I99" s="5">
        <f t="shared" si="3"/>
        <v>2.86486172037921</v>
      </c>
      <c r="J99" s="5">
        <f t="shared" si="4"/>
        <v>0</v>
      </c>
      <c r="K99" s="8">
        <f t="shared" si="5"/>
        <v>0</v>
      </c>
      <c r="L99" s="5" t="e">
        <f t="shared" si="6"/>
        <v>#DIV/0!</v>
      </c>
      <c r="M99" s="8">
        <f t="shared" si="7"/>
        <v>0</v>
      </c>
      <c r="N99" s="5" t="e">
        <f t="shared" si="8"/>
        <v>#DIV/0!</v>
      </c>
      <c r="O99" s="5">
        <f t="shared" si="10"/>
        <v>0</v>
      </c>
      <c r="P99" s="12" t="e">
        <f t="shared" si="11"/>
        <v>#DIV/0!</v>
      </c>
    </row>
    <row r="100" ht="15.75" customHeight="1" spans="1:16">
      <c r="A100" s="54"/>
      <c r="B100" s="54"/>
      <c r="C100" s="54"/>
      <c r="D100" s="54"/>
      <c r="E100" s="54"/>
      <c r="F100" s="73">
        <v>0.98</v>
      </c>
      <c r="G100" s="5">
        <f t="shared" si="9"/>
        <v>2.66405060095907</v>
      </c>
      <c r="H100" s="5">
        <f t="shared" si="2"/>
        <v>4.65901915040743</v>
      </c>
      <c r="I100" s="5">
        <f t="shared" si="3"/>
        <v>2.83702775725103</v>
      </c>
      <c r="J100" s="5">
        <f t="shared" si="4"/>
        <v>0</v>
      </c>
      <c r="K100" s="8">
        <f t="shared" si="5"/>
        <v>0</v>
      </c>
      <c r="L100" s="5" t="e">
        <f t="shared" si="6"/>
        <v>#DIV/0!</v>
      </c>
      <c r="M100" s="8">
        <f t="shared" si="7"/>
        <v>0</v>
      </c>
      <c r="N100" s="5" t="e">
        <f t="shared" si="8"/>
        <v>#DIV/0!</v>
      </c>
      <c r="O100" s="5">
        <f t="shared" si="10"/>
        <v>0</v>
      </c>
      <c r="P100" s="12" t="e">
        <f t="shared" si="11"/>
        <v>#DIV/0!</v>
      </c>
    </row>
    <row r="101" ht="15.75" customHeight="1" spans="1:16">
      <c r="A101" s="54"/>
      <c r="B101" s="54"/>
      <c r="C101" s="54"/>
      <c r="D101" s="54"/>
      <c r="E101" s="54"/>
      <c r="F101" s="73">
        <v>0.99</v>
      </c>
      <c r="G101" s="5">
        <f t="shared" si="9"/>
        <v>2.7109231148194</v>
      </c>
      <c r="H101" s="5">
        <f t="shared" si="2"/>
        <v>4.68725138603272</v>
      </c>
      <c r="I101" s="5">
        <f t="shared" si="3"/>
        <v>2.80946421886897</v>
      </c>
      <c r="J101" s="5">
        <f t="shared" si="4"/>
        <v>0</v>
      </c>
      <c r="K101" s="8">
        <f t="shared" si="5"/>
        <v>0</v>
      </c>
      <c r="L101" s="5" t="e">
        <f t="shared" si="6"/>
        <v>#DIV/0!</v>
      </c>
      <c r="M101" s="8">
        <f t="shared" si="7"/>
        <v>0</v>
      </c>
      <c r="N101" s="5" t="e">
        <f t="shared" si="8"/>
        <v>#DIV/0!</v>
      </c>
      <c r="O101" s="5">
        <f t="shared" si="10"/>
        <v>0</v>
      </c>
      <c r="P101" s="12" t="e">
        <f t="shared" si="11"/>
        <v>#DIV/0!</v>
      </c>
    </row>
    <row r="102" ht="15.75" customHeight="1" spans="1:16">
      <c r="A102" s="54"/>
      <c r="B102" s="54"/>
      <c r="C102" s="54"/>
      <c r="D102" s="54"/>
      <c r="E102" s="54"/>
      <c r="F102" s="73">
        <v>1</v>
      </c>
      <c r="G102" s="5">
        <f t="shared" si="9"/>
        <v>2.7580752080938</v>
      </c>
      <c r="H102" s="5">
        <f t="shared" si="2"/>
        <v>4.71520932743996</v>
      </c>
      <c r="I102" s="5">
        <f t="shared" si="3"/>
        <v>2.78216847788375</v>
      </c>
      <c r="J102" s="5">
        <f t="shared" si="4"/>
        <v>0</v>
      </c>
      <c r="K102" s="8">
        <f t="shared" si="5"/>
        <v>0</v>
      </c>
      <c r="L102" s="5" t="e">
        <f t="shared" si="6"/>
        <v>#DIV/0!</v>
      </c>
      <c r="M102" s="8">
        <f t="shared" si="7"/>
        <v>0</v>
      </c>
      <c r="N102" s="5" t="e">
        <f t="shared" si="8"/>
        <v>#DIV/0!</v>
      </c>
      <c r="O102" s="5">
        <f t="shared" si="10"/>
        <v>0</v>
      </c>
      <c r="P102" s="12" t="e">
        <f t="shared" si="11"/>
        <v>#DIV/0!</v>
      </c>
    </row>
    <row r="103" ht="15.75" customHeight="1" spans="1:16">
      <c r="A103" s="54"/>
      <c r="B103" s="54"/>
      <c r="C103" s="54"/>
      <c r="D103" s="54"/>
      <c r="E103" s="54"/>
      <c r="F103" s="73">
        <v>1.01</v>
      </c>
      <c r="G103" s="5">
        <f t="shared" si="9"/>
        <v>2.80550416448953</v>
      </c>
      <c r="H103" s="5">
        <f t="shared" si="2"/>
        <v>4.74289563957284</v>
      </c>
      <c r="I103" s="5">
        <f t="shared" si="3"/>
        <v>2.75513793247245</v>
      </c>
      <c r="J103" s="5">
        <f t="shared" si="4"/>
        <v>0</v>
      </c>
      <c r="K103" s="8">
        <f t="shared" si="5"/>
        <v>0</v>
      </c>
      <c r="L103" s="5" t="e">
        <f t="shared" si="6"/>
        <v>#DIV/0!</v>
      </c>
      <c r="M103" s="8">
        <f t="shared" si="7"/>
        <v>0</v>
      </c>
      <c r="N103" s="5" t="e">
        <f t="shared" si="8"/>
        <v>#DIV/0!</v>
      </c>
      <c r="O103" s="5">
        <f t="shared" si="10"/>
        <v>0</v>
      </c>
      <c r="P103" s="12" t="e">
        <f t="shared" si="11"/>
        <v>#DIV/0!</v>
      </c>
    </row>
    <row r="104" ht="15.75" customHeight="1" spans="1:16">
      <c r="A104" s="54"/>
      <c r="B104" s="54"/>
      <c r="C104" s="54"/>
      <c r="D104" s="54"/>
      <c r="E104" s="54"/>
      <c r="F104" s="73">
        <v>1.02</v>
      </c>
      <c r="G104" s="5">
        <f t="shared" si="9"/>
        <v>2.85320729410436</v>
      </c>
      <c r="H104" s="5">
        <f t="shared" si="2"/>
        <v>4.77031296148339</v>
      </c>
      <c r="I104" s="5">
        <f t="shared" si="3"/>
        <v>2.72837000609053</v>
      </c>
      <c r="J104" s="5">
        <f t="shared" si="4"/>
        <v>0</v>
      </c>
      <c r="K104" s="8">
        <f t="shared" si="5"/>
        <v>0</v>
      </c>
      <c r="L104" s="5" t="e">
        <f t="shared" si="6"/>
        <v>#DIV/0!</v>
      </c>
      <c r="M104" s="8">
        <f t="shared" si="7"/>
        <v>0</v>
      </c>
      <c r="N104" s="5" t="e">
        <f t="shared" si="8"/>
        <v>#DIV/0!</v>
      </c>
      <c r="O104" s="5">
        <f t="shared" si="10"/>
        <v>0</v>
      </c>
      <c r="P104" s="12" t="e">
        <f t="shared" si="11"/>
        <v>#DIV/0!</v>
      </c>
    </row>
    <row r="105" ht="15.75" customHeight="1" spans="1:16">
      <c r="A105" s="54"/>
      <c r="B105" s="54"/>
      <c r="C105" s="54"/>
      <c r="D105" s="54"/>
      <c r="E105" s="54"/>
      <c r="F105" s="73">
        <v>1.03</v>
      </c>
      <c r="G105" s="5">
        <f t="shared" si="9"/>
        <v>2.9011819331702</v>
      </c>
      <c r="H105" s="5">
        <f t="shared" si="2"/>
        <v>4.79746390658362</v>
      </c>
      <c r="I105" s="5">
        <f t="shared" si="3"/>
        <v>2.70186214722623</v>
      </c>
      <c r="J105" s="5">
        <f t="shared" si="4"/>
        <v>0</v>
      </c>
      <c r="K105" s="8">
        <f t="shared" si="5"/>
        <v>0</v>
      </c>
      <c r="L105" s="5" t="e">
        <f t="shared" si="6"/>
        <v>#DIV/0!</v>
      </c>
      <c r="M105" s="8">
        <f t="shared" si="7"/>
        <v>0</v>
      </c>
      <c r="N105" s="5" t="e">
        <f t="shared" si="8"/>
        <v>#DIV/0!</v>
      </c>
      <c r="O105" s="5">
        <f t="shared" si="10"/>
        <v>0</v>
      </c>
      <c r="P105" s="12" t="e">
        <f t="shared" si="11"/>
        <v>#DIV/0!</v>
      </c>
    </row>
    <row r="106" ht="15.75" customHeight="1" spans="1:16">
      <c r="A106" s="54"/>
      <c r="B106" s="54"/>
      <c r="C106" s="54"/>
      <c r="D106" s="54"/>
      <c r="E106" s="54"/>
      <c r="F106" s="73">
        <v>1.04</v>
      </c>
      <c r="G106" s="5">
        <f t="shared" si="9"/>
        <v>2.94942544379914</v>
      </c>
      <c r="H106" s="5">
        <f t="shared" si="2"/>
        <v>4.82435106289451</v>
      </c>
      <c r="I106" s="5">
        <f t="shared" si="3"/>
        <v>2.67561182915734</v>
      </c>
      <c r="J106" s="5">
        <f t="shared" si="4"/>
        <v>0</v>
      </c>
      <c r="K106" s="8">
        <f t="shared" si="5"/>
        <v>0</v>
      </c>
      <c r="L106" s="5" t="e">
        <f t="shared" si="6"/>
        <v>#DIV/0!</v>
      </c>
      <c r="M106" s="8">
        <f t="shared" si="7"/>
        <v>0</v>
      </c>
      <c r="N106" s="5" t="e">
        <f t="shared" si="8"/>
        <v>#DIV/0!</v>
      </c>
      <c r="O106" s="5">
        <f t="shared" si="10"/>
        <v>0</v>
      </c>
      <c r="P106" s="12" t="e">
        <f t="shared" si="11"/>
        <v>#DIV/0!</v>
      </c>
    </row>
    <row r="107" ht="15.75" customHeight="1" spans="1:16">
      <c r="A107" s="54"/>
      <c r="B107" s="54"/>
      <c r="C107" s="54"/>
      <c r="D107" s="54"/>
      <c r="E107" s="54"/>
      <c r="F107" s="73">
        <v>1.05</v>
      </c>
      <c r="G107" s="5">
        <f t="shared" si="9"/>
        <v>2.99793521373207</v>
      </c>
      <c r="H107" s="5">
        <f t="shared" si="2"/>
        <v>4.8509769932928</v>
      </c>
      <c r="I107" s="5">
        <f t="shared" si="3"/>
        <v>2.6496165497104</v>
      </c>
      <c r="J107" s="5">
        <f t="shared" si="4"/>
        <v>0</v>
      </c>
      <c r="K107" s="8">
        <f t="shared" si="5"/>
        <v>0</v>
      </c>
      <c r="L107" s="5" t="e">
        <f t="shared" si="6"/>
        <v>#DIV/0!</v>
      </c>
      <c r="M107" s="8">
        <f t="shared" si="7"/>
        <v>0</v>
      </c>
      <c r="N107" s="5" t="e">
        <f t="shared" si="8"/>
        <v>#DIV/0!</v>
      </c>
      <c r="O107" s="5">
        <f t="shared" si="10"/>
        <v>0</v>
      </c>
      <c r="P107" s="12" t="e">
        <f t="shared" si="11"/>
        <v>#DIV/0!</v>
      </c>
    </row>
    <row r="108" ht="15.75" customHeight="1" spans="1:16">
      <c r="A108" s="54"/>
      <c r="B108" s="54"/>
      <c r="C108" s="54"/>
      <c r="D108" s="54"/>
      <c r="E108" s="54"/>
      <c r="F108" s="73">
        <v>1.06</v>
      </c>
      <c r="G108" s="5">
        <f t="shared" si="9"/>
        <v>3.04670865608962</v>
      </c>
      <c r="H108" s="5">
        <f t="shared" si="2"/>
        <v>4.87734423575524</v>
      </c>
      <c r="I108" s="5">
        <f t="shared" si="3"/>
        <v>2.62387383102215</v>
      </c>
      <c r="J108" s="5">
        <f t="shared" si="4"/>
        <v>0</v>
      </c>
      <c r="K108" s="8">
        <f t="shared" si="5"/>
        <v>0</v>
      </c>
      <c r="L108" s="5" t="e">
        <f t="shared" si="6"/>
        <v>#DIV/0!</v>
      </c>
      <c r="M108" s="8">
        <f t="shared" si="7"/>
        <v>0</v>
      </c>
      <c r="N108" s="5" t="e">
        <f t="shared" si="8"/>
        <v>#DIV/0!</v>
      </c>
      <c r="O108" s="5">
        <f t="shared" si="10"/>
        <v>0</v>
      </c>
      <c r="P108" s="12" t="e">
        <f t="shared" si="11"/>
        <v>#DIV/0!</v>
      </c>
    </row>
    <row r="109" ht="15.75" customHeight="1" spans="1:16">
      <c r="A109" s="54"/>
      <c r="B109" s="54"/>
      <c r="C109" s="54"/>
      <c r="D109" s="54"/>
      <c r="E109" s="54"/>
      <c r="F109" s="73">
        <v>1.07</v>
      </c>
      <c r="G109" s="5">
        <f t="shared" si="9"/>
        <v>3.09574320912563</v>
      </c>
      <c r="H109" s="5">
        <f t="shared" si="2"/>
        <v>4.90345530360049</v>
      </c>
      <c r="I109" s="5">
        <f t="shared" si="3"/>
        <v>2.59838121930336</v>
      </c>
      <c r="J109" s="5">
        <f t="shared" si="4"/>
        <v>0</v>
      </c>
      <c r="K109" s="8">
        <f t="shared" si="5"/>
        <v>0</v>
      </c>
      <c r="L109" s="5" t="e">
        <f t="shared" si="6"/>
        <v>#DIV/0!</v>
      </c>
      <c r="M109" s="8">
        <f t="shared" si="7"/>
        <v>0</v>
      </c>
      <c r="N109" s="5" t="e">
        <f t="shared" si="8"/>
        <v>#DIV/0!</v>
      </c>
      <c r="O109" s="5">
        <f t="shared" si="10"/>
        <v>0</v>
      </c>
      <c r="P109" s="12" t="e">
        <f t="shared" si="11"/>
        <v>#DIV/0!</v>
      </c>
    </row>
    <row r="110" ht="15.75" customHeight="1" spans="1:16">
      <c r="A110" s="54"/>
      <c r="B110" s="54"/>
      <c r="C110" s="54"/>
      <c r="D110" s="54"/>
      <c r="E110" s="54"/>
      <c r="F110" s="73">
        <v>1.08</v>
      </c>
      <c r="G110" s="5">
        <f t="shared" si="9"/>
        <v>3.14503633598292</v>
      </c>
      <c r="H110" s="5">
        <f t="shared" si="2"/>
        <v>4.92931268572875</v>
      </c>
      <c r="I110" s="5">
        <f t="shared" si="3"/>
        <v>2.57313628460491</v>
      </c>
      <c r="J110" s="5">
        <f t="shared" si="4"/>
        <v>0</v>
      </c>
      <c r="K110" s="8">
        <f t="shared" si="5"/>
        <v>0</v>
      </c>
      <c r="L110" s="5" t="e">
        <f t="shared" si="6"/>
        <v>#DIV/0!</v>
      </c>
      <c r="M110" s="8">
        <f t="shared" si="7"/>
        <v>0</v>
      </c>
      <c r="N110" s="5" t="e">
        <f t="shared" si="8"/>
        <v>#DIV/0!</v>
      </c>
      <c r="O110" s="5">
        <f t="shared" si="10"/>
        <v>0</v>
      </c>
      <c r="P110" s="12" t="e">
        <f t="shared" si="11"/>
        <v>#DIV/0!</v>
      </c>
    </row>
    <row r="111" ht="15.75" customHeight="1" spans="1:16">
      <c r="A111" s="54"/>
      <c r="B111" s="54"/>
      <c r="C111" s="54"/>
      <c r="D111" s="54"/>
      <c r="E111" s="54"/>
      <c r="F111" s="73">
        <v>1.09</v>
      </c>
      <c r="G111" s="5">
        <f t="shared" si="9"/>
        <v>3.19458552445151</v>
      </c>
      <c r="H111" s="5">
        <f t="shared" si="2"/>
        <v>4.95491884685893</v>
      </c>
      <c r="I111" s="5">
        <f t="shared" si="3"/>
        <v>2.54813662058622</v>
      </c>
      <c r="J111" s="5">
        <f t="shared" si="4"/>
        <v>0</v>
      </c>
      <c r="K111" s="8">
        <f t="shared" si="5"/>
        <v>0</v>
      </c>
      <c r="L111" s="5" t="e">
        <f t="shared" si="6"/>
        <v>#DIV/0!</v>
      </c>
      <c r="M111" s="8">
        <f t="shared" si="7"/>
        <v>0</v>
      </c>
      <c r="N111" s="5" t="e">
        <f t="shared" si="8"/>
        <v>#DIV/0!</v>
      </c>
      <c r="O111" s="5">
        <f t="shared" si="10"/>
        <v>0</v>
      </c>
      <c r="P111" s="12" t="e">
        <f t="shared" si="11"/>
        <v>#DIV/0!</v>
      </c>
    </row>
    <row r="112" ht="15.75" customHeight="1" spans="1:16">
      <c r="A112" s="54"/>
      <c r="B112" s="54"/>
      <c r="C112" s="54"/>
      <c r="D112" s="54"/>
      <c r="E112" s="54"/>
      <c r="F112" s="73">
        <v>1.1</v>
      </c>
      <c r="G112" s="5">
        <f t="shared" si="9"/>
        <v>3.24438828672914</v>
      </c>
      <c r="H112" s="5">
        <f t="shared" si="2"/>
        <v>4.98027622776363</v>
      </c>
      <c r="I112" s="5">
        <f t="shared" si="3"/>
        <v>2.52337984428584</v>
      </c>
      <c r="J112" s="5">
        <f t="shared" si="4"/>
        <v>0</v>
      </c>
      <c r="K112" s="8">
        <f t="shared" si="5"/>
        <v>0</v>
      </c>
      <c r="L112" s="5" t="e">
        <f t="shared" si="6"/>
        <v>#DIV/0!</v>
      </c>
      <c r="M112" s="8">
        <f t="shared" si="7"/>
        <v>0</v>
      </c>
      <c r="N112" s="5" t="e">
        <f t="shared" si="8"/>
        <v>#DIV/0!</v>
      </c>
      <c r="O112" s="5">
        <f t="shared" si="10"/>
        <v>0</v>
      </c>
      <c r="P112" s="12" t="e">
        <f t="shared" si="11"/>
        <v>#DIV/0!</v>
      </c>
    </row>
    <row r="113" ht="15.75" customHeight="1" spans="1:16">
      <c r="A113" s="54"/>
      <c r="B113" s="54"/>
      <c r="C113" s="54"/>
      <c r="D113" s="54"/>
      <c r="E113" s="54"/>
      <c r="F113" s="73">
        <v>1.11</v>
      </c>
      <c r="G113" s="5">
        <f t="shared" si="9"/>
        <v>3.29444215918416</v>
      </c>
      <c r="H113" s="5">
        <f t="shared" si="2"/>
        <v>5.00538724550179</v>
      </c>
      <c r="I113" s="5">
        <f t="shared" si="3"/>
        <v>2.49886359589429</v>
      </c>
      <c r="J113" s="5">
        <f t="shared" si="4"/>
        <v>0</v>
      </c>
      <c r="K113" s="8">
        <f t="shared" si="5"/>
        <v>0</v>
      </c>
      <c r="L113" s="5" t="e">
        <f t="shared" si="6"/>
        <v>#DIV/0!</v>
      </c>
      <c r="M113" s="8">
        <f t="shared" si="7"/>
        <v>0</v>
      </c>
      <c r="N113" s="5" t="e">
        <f t="shared" si="8"/>
        <v>#DIV/0!</v>
      </c>
      <c r="O113" s="5">
        <f t="shared" si="10"/>
        <v>0</v>
      </c>
      <c r="P113" s="12" t="e">
        <f t="shared" si="11"/>
        <v>#DIV/0!</v>
      </c>
    </row>
    <row r="114" ht="15.75" customHeight="1" spans="1:16">
      <c r="A114" s="54"/>
      <c r="B114" s="54"/>
      <c r="C114" s="54"/>
      <c r="D114" s="54"/>
      <c r="E114" s="54"/>
      <c r="F114" s="73">
        <v>1.12</v>
      </c>
      <c r="G114" s="5">
        <f t="shared" si="9"/>
        <v>3.34474470212065</v>
      </c>
      <c r="H114" s="5">
        <f t="shared" si="2"/>
        <v>5.03025429364908</v>
      </c>
      <c r="I114" s="5">
        <f t="shared" si="3"/>
        <v>2.47458553852918</v>
      </c>
      <c r="J114" s="5">
        <f t="shared" si="4"/>
        <v>0</v>
      </c>
      <c r="K114" s="8">
        <f t="shared" si="5"/>
        <v>0</v>
      </c>
      <c r="L114" s="5" t="e">
        <f t="shared" si="6"/>
        <v>#DIV/0!</v>
      </c>
      <c r="M114" s="8">
        <f t="shared" si="7"/>
        <v>0</v>
      </c>
      <c r="N114" s="5" t="e">
        <f t="shared" si="8"/>
        <v>#DIV/0!</v>
      </c>
      <c r="O114" s="5">
        <f t="shared" si="10"/>
        <v>0</v>
      </c>
      <c r="P114" s="12" t="e">
        <f t="shared" si="11"/>
        <v>#DIV/0!</v>
      </c>
    </row>
    <row r="115" ht="15.75" customHeight="1" spans="1:16">
      <c r="A115" s="54"/>
      <c r="B115" s="54"/>
      <c r="C115" s="54"/>
      <c r="D115" s="54"/>
      <c r="E115" s="54"/>
      <c r="F115" s="73">
        <v>1.13</v>
      </c>
      <c r="G115" s="5">
        <f t="shared" si="9"/>
        <v>3.39529349954591</v>
      </c>
      <c r="H115" s="5">
        <f t="shared" si="2"/>
        <v>5.05487974252604</v>
      </c>
      <c r="I115" s="5">
        <f t="shared" si="3"/>
        <v>2.45054335801241</v>
      </c>
      <c r="J115" s="5">
        <f t="shared" si="4"/>
        <v>0</v>
      </c>
      <c r="K115" s="8">
        <f t="shared" si="5"/>
        <v>0</v>
      </c>
      <c r="L115" s="5" t="e">
        <f t="shared" si="6"/>
        <v>#DIV/0!</v>
      </c>
      <c r="M115" s="8">
        <f t="shared" si="7"/>
        <v>0</v>
      </c>
      <c r="N115" s="5" t="e">
        <f t="shared" si="8"/>
        <v>#DIV/0!</v>
      </c>
      <c r="O115" s="5">
        <f t="shared" si="10"/>
        <v>0</v>
      </c>
      <c r="P115" s="12" t="e">
        <f t="shared" si="11"/>
        <v>#DIV/0!</v>
      </c>
    </row>
    <row r="116" ht="15.75" customHeight="1" spans="1:16">
      <c r="A116" s="54"/>
      <c r="B116" s="54"/>
      <c r="C116" s="54"/>
      <c r="D116" s="54"/>
      <c r="E116" s="54"/>
      <c r="F116" s="73">
        <v>1.14</v>
      </c>
      <c r="G116" s="5">
        <f t="shared" si="9"/>
        <v>3.44608615894015</v>
      </c>
      <c r="H116" s="5">
        <f t="shared" si="2"/>
        <v>5.07926593942403</v>
      </c>
      <c r="I116" s="5">
        <f t="shared" si="3"/>
        <v>2.42673476264959</v>
      </c>
      <c r="J116" s="5">
        <f t="shared" si="4"/>
        <v>0</v>
      </c>
      <c r="K116" s="8">
        <f t="shared" si="5"/>
        <v>0</v>
      </c>
      <c r="L116" s="5" t="e">
        <f t="shared" si="6"/>
        <v>#DIV/0!</v>
      </c>
      <c r="M116" s="8">
        <f t="shared" si="7"/>
        <v>0</v>
      </c>
      <c r="N116" s="5" t="e">
        <f t="shared" si="8"/>
        <v>#DIV/0!</v>
      </c>
      <c r="O116" s="5">
        <f t="shared" si="10"/>
        <v>0</v>
      </c>
      <c r="P116" s="12" t="e">
        <f t="shared" si="11"/>
        <v>#DIV/0!</v>
      </c>
    </row>
    <row r="117" ht="15.75" customHeight="1" spans="1:16">
      <c r="A117" s="54"/>
      <c r="B117" s="54"/>
      <c r="C117" s="54"/>
      <c r="D117" s="54"/>
      <c r="E117" s="54"/>
      <c r="F117" s="73">
        <v>1.15</v>
      </c>
      <c r="G117" s="5">
        <f t="shared" si="9"/>
        <v>3.49712031102844</v>
      </c>
      <c r="H117" s="5">
        <f t="shared" si="2"/>
        <v>5.103415208829</v>
      </c>
      <c r="I117" s="5">
        <f t="shared" si="3"/>
        <v>2.40315748301163</v>
      </c>
      <c r="J117" s="5">
        <f t="shared" si="4"/>
        <v>0</v>
      </c>
      <c r="K117" s="8">
        <f t="shared" si="5"/>
        <v>0</v>
      </c>
      <c r="L117" s="5" t="e">
        <f t="shared" si="6"/>
        <v>#DIV/0!</v>
      </c>
      <c r="M117" s="8">
        <f t="shared" si="7"/>
        <v>0</v>
      </c>
      <c r="N117" s="5" t="e">
        <f t="shared" si="8"/>
        <v>#DIV/0!</v>
      </c>
      <c r="O117" s="5">
        <f t="shared" si="10"/>
        <v>0</v>
      </c>
      <c r="P117" s="12" t="e">
        <f t="shared" si="11"/>
        <v>#DIV/0!</v>
      </c>
    </row>
    <row r="118" ht="15.75" customHeight="1" spans="1:16">
      <c r="A118" s="54"/>
      <c r="B118" s="54"/>
      <c r="C118" s="54"/>
      <c r="D118" s="54"/>
      <c r="E118" s="54"/>
      <c r="F118" s="73">
        <v>1.16</v>
      </c>
      <c r="G118" s="5">
        <f t="shared" si="9"/>
        <v>3.54839360955487</v>
      </c>
      <c r="H118" s="5">
        <f t="shared" si="2"/>
        <v>5.12732985264299</v>
      </c>
      <c r="I118" s="5">
        <f t="shared" si="3"/>
        <v>2.37980927171838</v>
      </c>
      <c r="J118" s="5">
        <f t="shared" si="4"/>
        <v>0</v>
      </c>
      <c r="K118" s="8">
        <f t="shared" si="5"/>
        <v>0</v>
      </c>
      <c r="L118" s="5" t="e">
        <f t="shared" si="6"/>
        <v>#DIV/0!</v>
      </c>
      <c r="M118" s="8">
        <f t="shared" si="7"/>
        <v>0</v>
      </c>
      <c r="N118" s="5" t="e">
        <f t="shared" si="8"/>
        <v>#DIV/0!</v>
      </c>
      <c r="O118" s="5">
        <f t="shared" si="10"/>
        <v>0</v>
      </c>
      <c r="P118" s="12" t="e">
        <f t="shared" si="11"/>
        <v>#DIV/0!</v>
      </c>
    </row>
    <row r="119" ht="15.75" customHeight="1" spans="1:16">
      <c r="A119" s="54"/>
      <c r="B119" s="54"/>
      <c r="C119" s="54"/>
      <c r="D119" s="54"/>
      <c r="E119" s="54"/>
      <c r="F119" s="73">
        <v>1.17</v>
      </c>
      <c r="G119" s="5">
        <f t="shared" si="9"/>
        <v>3.59990373105891</v>
      </c>
      <c r="H119" s="5">
        <f t="shared" si="2"/>
        <v>5.15101215040363</v>
      </c>
      <c r="I119" s="5">
        <f t="shared" si="3"/>
        <v>2.35668790322443</v>
      </c>
      <c r="J119" s="5">
        <f t="shared" si="4"/>
        <v>0</v>
      </c>
      <c r="K119" s="8">
        <f t="shared" si="5"/>
        <v>0</v>
      </c>
      <c r="L119" s="5" t="e">
        <f t="shared" si="6"/>
        <v>#DIV/0!</v>
      </c>
      <c r="M119" s="8">
        <f t="shared" si="7"/>
        <v>0</v>
      </c>
      <c r="N119" s="5" t="e">
        <f t="shared" si="8"/>
        <v>#DIV/0!</v>
      </c>
      <c r="O119" s="5">
        <f t="shared" si="10"/>
        <v>0</v>
      </c>
      <c r="P119" s="12" t="e">
        <f t="shared" si="11"/>
        <v>#DIV/0!</v>
      </c>
    </row>
    <row r="120" ht="15.75" customHeight="1" spans="1:16">
      <c r="A120" s="54"/>
      <c r="B120" s="54"/>
      <c r="C120" s="54"/>
      <c r="D120" s="54"/>
      <c r="E120" s="54"/>
      <c r="F120" s="73">
        <v>1.18</v>
      </c>
      <c r="G120" s="5">
        <f t="shared" si="9"/>
        <v>3.65164837465392</v>
      </c>
      <c r="H120" s="5">
        <f t="shared" si="2"/>
        <v>5.17446435950136</v>
      </c>
      <c r="I120" s="5">
        <f t="shared" si="3"/>
        <v>2.33379117360695</v>
      </c>
      <c r="J120" s="5">
        <f t="shared" si="4"/>
        <v>0</v>
      </c>
      <c r="K120" s="8">
        <f t="shared" si="5"/>
        <v>0</v>
      </c>
      <c r="L120" s="5" t="e">
        <f t="shared" si="6"/>
        <v>#DIV/0!</v>
      </c>
      <c r="M120" s="8">
        <f t="shared" si="7"/>
        <v>0</v>
      </c>
      <c r="N120" s="5" t="e">
        <f t="shared" si="8"/>
        <v>#DIV/0!</v>
      </c>
      <c r="O120" s="5">
        <f t="shared" si="10"/>
        <v>0</v>
      </c>
      <c r="P120" s="12" t="e">
        <f t="shared" si="11"/>
        <v>#DIV/0!</v>
      </c>
    </row>
    <row r="121" ht="15.75" customHeight="1" spans="1:16">
      <c r="A121" s="54"/>
      <c r="B121" s="54"/>
      <c r="C121" s="54"/>
      <c r="D121" s="54"/>
      <c r="E121" s="54"/>
      <c r="F121" s="73">
        <v>1.19</v>
      </c>
      <c r="G121" s="5">
        <f t="shared" si="9"/>
        <v>3.70362526180787</v>
      </c>
      <c r="H121" s="5">
        <f t="shared" si="2"/>
        <v>5.19768871539463</v>
      </c>
      <c r="I121" s="5">
        <f t="shared" si="3"/>
        <v>2.31111690035566</v>
      </c>
      <c r="J121" s="5">
        <f t="shared" si="4"/>
        <v>0</v>
      </c>
      <c r="K121" s="8">
        <f t="shared" si="5"/>
        <v>0</v>
      </c>
      <c r="L121" s="5" t="e">
        <f t="shared" si="6"/>
        <v>#DIV/0!</v>
      </c>
      <c r="M121" s="8">
        <f t="shared" si="7"/>
        <v>0</v>
      </c>
      <c r="N121" s="5" t="e">
        <f t="shared" si="8"/>
        <v>#DIV/0!</v>
      </c>
      <c r="O121" s="5">
        <f t="shared" si="10"/>
        <v>0</v>
      </c>
      <c r="P121" s="12" t="e">
        <f t="shared" si="11"/>
        <v>#DIV/0!</v>
      </c>
    </row>
    <row r="122" ht="15.75" customHeight="1" spans="1:16">
      <c r="A122" s="54"/>
      <c r="B122" s="54"/>
      <c r="C122" s="54"/>
      <c r="D122" s="54"/>
      <c r="E122" s="54"/>
      <c r="F122" s="73">
        <v>1.2</v>
      </c>
      <c r="G122" s="5">
        <f t="shared" si="9"/>
        <v>3.7558321361261</v>
      </c>
      <c r="H122" s="5">
        <f t="shared" si="2"/>
        <v>5.220687431823</v>
      </c>
      <c r="I122" s="5">
        <f t="shared" si="3"/>
        <v>2.28866292216473</v>
      </c>
      <c r="J122" s="5">
        <f t="shared" si="4"/>
        <v>0</v>
      </c>
      <c r="K122" s="8">
        <f t="shared" si="5"/>
        <v>0</v>
      </c>
      <c r="L122" s="5" t="e">
        <f t="shared" si="6"/>
        <v>#DIV/0!</v>
      </c>
      <c r="M122" s="8">
        <f t="shared" si="7"/>
        <v>0</v>
      </c>
      <c r="N122" s="5" t="e">
        <f t="shared" si="8"/>
        <v>#DIV/0!</v>
      </c>
      <c r="O122" s="5">
        <f t="shared" si="10"/>
        <v>0</v>
      </c>
      <c r="P122" s="12" t="e">
        <f t="shared" si="11"/>
        <v>#DIV/0!</v>
      </c>
    </row>
    <row r="123" ht="15.75" customHeight="1" spans="1:16">
      <c r="A123" s="54"/>
      <c r="B123" s="54"/>
      <c r="C123" s="54"/>
      <c r="D123" s="54"/>
      <c r="E123" s="54"/>
      <c r="F123" s="73">
        <v>1.21</v>
      </c>
      <c r="G123" s="5">
        <f t="shared" si="9"/>
        <v>3.80826676313628</v>
      </c>
      <c r="H123" s="5">
        <f t="shared" si="2"/>
        <v>5.24346270101813</v>
      </c>
      <c r="I123" s="5">
        <f t="shared" si="3"/>
        <v>2.26642709872682</v>
      </c>
      <c r="J123" s="5">
        <f t="shared" si="4"/>
        <v>0</v>
      </c>
      <c r="K123" s="8">
        <f t="shared" si="5"/>
        <v>0</v>
      </c>
      <c r="L123" s="5" t="e">
        <f t="shared" si="6"/>
        <v>#DIV/0!</v>
      </c>
      <c r="M123" s="8">
        <f t="shared" si="7"/>
        <v>0</v>
      </c>
      <c r="N123" s="5" t="e">
        <f t="shared" si="8"/>
        <v>#DIV/0!</v>
      </c>
      <c r="O123" s="5">
        <f t="shared" si="10"/>
        <v>0</v>
      </c>
      <c r="P123" s="12" t="e">
        <f t="shared" si="11"/>
        <v>#DIV/0!</v>
      </c>
    </row>
    <row r="124" ht="15.75" customHeight="1" spans="1:16">
      <c r="A124" s="54"/>
      <c r="B124" s="54"/>
      <c r="C124" s="54"/>
      <c r="D124" s="54"/>
      <c r="E124" s="54"/>
      <c r="F124" s="73">
        <v>1.22</v>
      </c>
      <c r="G124" s="5">
        <f t="shared" si="9"/>
        <v>3.86092693007541</v>
      </c>
      <c r="H124" s="5">
        <f t="shared" si="2"/>
        <v>5.26601669391272</v>
      </c>
      <c r="I124" s="5">
        <f t="shared" si="3"/>
        <v>2.24440731052904</v>
      </c>
      <c r="J124" s="5">
        <f t="shared" si="4"/>
        <v>0</v>
      </c>
      <c r="K124" s="8">
        <f t="shared" si="5"/>
        <v>0</v>
      </c>
      <c r="L124" s="5" t="e">
        <f t="shared" si="6"/>
        <v>#DIV/0!</v>
      </c>
      <c r="M124" s="8">
        <f t="shared" si="7"/>
        <v>0</v>
      </c>
      <c r="N124" s="5" t="e">
        <f t="shared" si="8"/>
        <v>#DIV/0!</v>
      </c>
      <c r="O124" s="5">
        <f t="shared" si="10"/>
        <v>0</v>
      </c>
      <c r="P124" s="12" t="e">
        <f t="shared" si="11"/>
        <v>#DIV/0!</v>
      </c>
    </row>
    <row r="125" ht="15.75" customHeight="1" spans="1:16">
      <c r="A125" s="54"/>
      <c r="B125" s="54"/>
      <c r="C125" s="54"/>
      <c r="D125" s="54"/>
      <c r="E125" s="54"/>
      <c r="F125" s="73">
        <v>1.23</v>
      </c>
      <c r="G125" s="5">
        <f t="shared" si="9"/>
        <v>3.91381044567888</v>
      </c>
      <c r="H125" s="5">
        <f t="shared" si="2"/>
        <v>5.28835156034751</v>
      </c>
      <c r="I125" s="5">
        <f t="shared" si="3"/>
        <v>2.22260145865092</v>
      </c>
      <c r="J125" s="5">
        <f t="shared" si="4"/>
        <v>0</v>
      </c>
      <c r="K125" s="8">
        <f t="shared" si="5"/>
        <v>0</v>
      </c>
      <c r="L125" s="5" t="e">
        <f t="shared" si="6"/>
        <v>#DIV/0!</v>
      </c>
      <c r="M125" s="8">
        <f t="shared" si="7"/>
        <v>0</v>
      </c>
      <c r="N125" s="5" t="e">
        <f t="shared" si="8"/>
        <v>#DIV/0!</v>
      </c>
      <c r="O125" s="5">
        <f t="shared" si="10"/>
        <v>0</v>
      </c>
      <c r="P125" s="12" t="e">
        <f t="shared" si="11"/>
        <v>#DIV/0!</v>
      </c>
    </row>
    <row r="126" ht="15.75" customHeight="1" spans="1:16">
      <c r="A126" s="54"/>
      <c r="B126" s="54"/>
      <c r="C126" s="54"/>
      <c r="D126" s="54"/>
      <c r="E126" s="54"/>
      <c r="F126" s="73">
        <v>1.24</v>
      </c>
      <c r="G126" s="5">
        <f t="shared" si="9"/>
        <v>3.96691513997164</v>
      </c>
      <c r="H126" s="5">
        <f t="shared" si="2"/>
        <v>5.31046942927613</v>
      </c>
      <c r="I126" s="5">
        <f t="shared" si="3"/>
        <v>2.20100746456435</v>
      </c>
      <c r="J126" s="5">
        <f t="shared" si="4"/>
        <v>0</v>
      </c>
      <c r="K126" s="8">
        <f t="shared" si="5"/>
        <v>0</v>
      </c>
      <c r="L126" s="5" t="e">
        <f t="shared" si="6"/>
        <v>#DIV/0!</v>
      </c>
      <c r="M126" s="8">
        <f t="shared" si="7"/>
        <v>0</v>
      </c>
      <c r="N126" s="5" t="e">
        <f t="shared" si="8"/>
        <v>#DIV/0!</v>
      </c>
      <c r="O126" s="5">
        <f t="shared" si="10"/>
        <v>0</v>
      </c>
      <c r="P126" s="12" t="e">
        <f t="shared" si="11"/>
        <v>#DIV/0!</v>
      </c>
    </row>
    <row r="127" ht="15.75" customHeight="1" spans="1:16">
      <c r="A127" s="54"/>
      <c r="B127" s="54"/>
      <c r="C127" s="54"/>
      <c r="D127" s="54"/>
      <c r="E127" s="54"/>
      <c r="F127" s="73">
        <v>1.25</v>
      </c>
      <c r="G127" s="5">
        <f t="shared" si="9"/>
        <v>4.02023886406132</v>
      </c>
      <c r="H127" s="5">
        <f t="shared" si="2"/>
        <v>5.3323724089681</v>
      </c>
      <c r="I127" s="5">
        <f t="shared" si="3"/>
        <v>2.17962326993542</v>
      </c>
      <c r="J127" s="5">
        <f t="shared" si="4"/>
        <v>0</v>
      </c>
      <c r="K127" s="8">
        <f t="shared" si="5"/>
        <v>0</v>
      </c>
      <c r="L127" s="5" t="e">
        <f t="shared" si="6"/>
        <v>#DIV/0!</v>
      </c>
      <c r="M127" s="8">
        <f t="shared" si="7"/>
        <v>0</v>
      </c>
      <c r="N127" s="5" t="e">
        <f t="shared" si="8"/>
        <v>#DIV/0!</v>
      </c>
      <c r="O127" s="5">
        <f t="shared" si="10"/>
        <v>0</v>
      </c>
      <c r="P127" s="12" t="e">
        <f t="shared" si="11"/>
        <v>#DIV/0!</v>
      </c>
    </row>
    <row r="128" ht="15.75" customHeight="1" spans="1:16">
      <c r="A128" s="54"/>
      <c r="B128" s="54"/>
      <c r="C128" s="54"/>
      <c r="D128" s="54"/>
      <c r="E128" s="54"/>
      <c r="F128" s="73">
        <v>1.26</v>
      </c>
      <c r="G128" s="5">
        <f t="shared" si="9"/>
        <v>4.07377948993342</v>
      </c>
      <c r="H128" s="5">
        <f t="shared" si="2"/>
        <v>5.35406258720971</v>
      </c>
      <c r="I128" s="5">
        <f t="shared" si="3"/>
        <v>2.1584468364283</v>
      </c>
      <c r="J128" s="5">
        <f t="shared" si="4"/>
        <v>0</v>
      </c>
      <c r="K128" s="8">
        <f t="shared" si="5"/>
        <v>0</v>
      </c>
      <c r="L128" s="5" t="e">
        <f t="shared" si="6"/>
        <v>#DIV/0!</v>
      </c>
      <c r="M128" s="8">
        <f t="shared" si="7"/>
        <v>0</v>
      </c>
      <c r="N128" s="5" t="e">
        <f t="shared" si="8"/>
        <v>#DIV/0!</v>
      </c>
      <c r="O128" s="5">
        <f t="shared" si="10"/>
        <v>0</v>
      </c>
      <c r="P128" s="12" t="e">
        <f t="shared" si="11"/>
        <v>#DIV/0!</v>
      </c>
    </row>
    <row r="129" ht="15.75" customHeight="1" spans="1:16">
      <c r="A129" s="54"/>
      <c r="B129" s="54"/>
      <c r="C129" s="54"/>
      <c r="D129" s="54"/>
      <c r="E129" s="54"/>
      <c r="F129" s="73">
        <v>1.27</v>
      </c>
      <c r="G129" s="5">
        <f t="shared" si="9"/>
        <v>4.12753491024845</v>
      </c>
      <c r="H129" s="5">
        <f t="shared" si="2"/>
        <v>5.37554203150312</v>
      </c>
      <c r="I129" s="5">
        <f t="shared" si="3"/>
        <v>2.13747614551086</v>
      </c>
      <c r="J129" s="5">
        <f t="shared" si="4"/>
        <v>0</v>
      </c>
      <c r="K129" s="8">
        <f t="shared" si="5"/>
        <v>0</v>
      </c>
      <c r="L129" s="5" t="e">
        <f t="shared" si="6"/>
        <v>#DIV/0!</v>
      </c>
      <c r="M129" s="8">
        <f t="shared" si="7"/>
        <v>0</v>
      </c>
      <c r="N129" s="5" t="e">
        <f t="shared" si="8"/>
        <v>#DIV/0!</v>
      </c>
      <c r="O129" s="5">
        <f t="shared" si="10"/>
        <v>0</v>
      </c>
      <c r="P129" s="12" t="e">
        <f t="shared" si="11"/>
        <v>#DIV/0!</v>
      </c>
    </row>
    <row r="130" ht="15.75" customHeight="1" spans="1:16">
      <c r="A130" s="54"/>
      <c r="B130" s="54"/>
      <c r="C130" s="54"/>
      <c r="D130" s="54"/>
      <c r="E130" s="54"/>
      <c r="F130" s="73">
        <v>1.28</v>
      </c>
      <c r="G130" s="5">
        <f t="shared" si="9"/>
        <v>4.18150303814109</v>
      </c>
      <c r="H130" s="5">
        <f t="shared" si="2"/>
        <v>5.39681278926334</v>
      </c>
      <c r="I130" s="5">
        <f t="shared" si="3"/>
        <v>2.11670919826231</v>
      </c>
      <c r="J130" s="5">
        <f t="shared" si="4"/>
        <v>0</v>
      </c>
      <c r="K130" s="8">
        <f t="shared" si="5"/>
        <v>0</v>
      </c>
      <c r="L130" s="5" t="e">
        <f t="shared" si="6"/>
        <v>#DIV/0!</v>
      </c>
      <c r="M130" s="8">
        <f t="shared" si="7"/>
        <v>0</v>
      </c>
      <c r="N130" s="5" t="e">
        <f t="shared" si="8"/>
        <v>#DIV/0!</v>
      </c>
      <c r="O130" s="5">
        <f t="shared" si="10"/>
        <v>0</v>
      </c>
      <c r="P130" s="12" t="e">
        <f t="shared" si="11"/>
        <v>#DIV/0!</v>
      </c>
    </row>
    <row r="131" ht="15.75" customHeight="1" spans="1:16">
      <c r="A131" s="54"/>
      <c r="B131" s="54"/>
      <c r="C131" s="54"/>
      <c r="D131" s="54"/>
      <c r="E131" s="54"/>
      <c r="F131" s="73">
        <v>1.29</v>
      </c>
      <c r="G131" s="5">
        <f t="shared" si="9"/>
        <v>4.23568180702122</v>
      </c>
      <c r="H131" s="5">
        <f t="shared" si="2"/>
        <v>5.41787688801346</v>
      </c>
      <c r="I131" s="5">
        <f t="shared" si="3"/>
        <v>2.09614401518264</v>
      </c>
      <c r="J131" s="5">
        <f t="shared" si="4"/>
        <v>0</v>
      </c>
      <c r="K131" s="8">
        <f t="shared" si="5"/>
        <v>0</v>
      </c>
      <c r="L131" s="5" t="e">
        <f t="shared" si="6"/>
        <v>#DIV/0!</v>
      </c>
      <c r="M131" s="8">
        <f t="shared" si="7"/>
        <v>0</v>
      </c>
      <c r="N131" s="5" t="e">
        <f t="shared" si="8"/>
        <v>#DIV/0!</v>
      </c>
      <c r="O131" s="5">
        <f t="shared" si="10"/>
        <v>0</v>
      </c>
      <c r="P131" s="12" t="e">
        <f t="shared" si="11"/>
        <v>#DIV/0!</v>
      </c>
    </row>
    <row r="132" ht="15.75" customHeight="1" spans="1:16">
      <c r="A132" s="54"/>
      <c r="B132" s="54"/>
      <c r="C132" s="54"/>
      <c r="D132" s="54"/>
      <c r="E132" s="54"/>
      <c r="F132" s="73">
        <v>1.3</v>
      </c>
      <c r="G132" s="5">
        <f t="shared" si="9"/>
        <v>4.290069170377</v>
      </c>
      <c r="H132" s="5">
        <f t="shared" si="2"/>
        <v>5.43873633557788</v>
      </c>
      <c r="I132" s="5">
        <f t="shared" si="3"/>
        <v>2.07577863600398</v>
      </c>
      <c r="J132" s="5">
        <f t="shared" si="4"/>
        <v>0</v>
      </c>
      <c r="K132" s="8">
        <f t="shared" si="5"/>
        <v>0</v>
      </c>
      <c r="L132" s="5" t="e">
        <f t="shared" si="6"/>
        <v>#DIV/0!</v>
      </c>
      <c r="M132" s="8">
        <f t="shared" si="7"/>
        <v>0</v>
      </c>
      <c r="N132" s="5" t="e">
        <f t="shared" si="8"/>
        <v>#DIV/0!</v>
      </c>
      <c r="O132" s="5">
        <f t="shared" si="10"/>
        <v>0</v>
      </c>
      <c r="P132" s="12" t="e">
        <f t="shared" si="11"/>
        <v>#DIV/0!</v>
      </c>
    </row>
    <row r="133" ht="15.75" customHeight="1" spans="1:16">
      <c r="A133" s="54"/>
      <c r="B133" s="54"/>
      <c r="C133" s="54"/>
      <c r="D133" s="54"/>
      <c r="E133" s="54"/>
      <c r="F133" s="73">
        <v>1.31</v>
      </c>
      <c r="G133" s="5">
        <f t="shared" si="9"/>
        <v>4.34466310157974</v>
      </c>
      <c r="H133" s="5">
        <f t="shared" si="2"/>
        <v>5.4593931202737</v>
      </c>
      <c r="I133" s="5">
        <f t="shared" si="3"/>
        <v>2.05561111950369</v>
      </c>
      <c r="J133" s="5">
        <f t="shared" si="4"/>
        <v>0</v>
      </c>
      <c r="K133" s="8">
        <f t="shared" si="5"/>
        <v>0</v>
      </c>
      <c r="L133" s="5" t="e">
        <f t="shared" si="6"/>
        <v>#DIV/0!</v>
      </c>
      <c r="M133" s="8">
        <f t="shared" si="7"/>
        <v>0</v>
      </c>
      <c r="N133" s="5" t="e">
        <f t="shared" si="8"/>
        <v>#DIV/0!</v>
      </c>
      <c r="O133" s="5">
        <f t="shared" si="10"/>
        <v>0</v>
      </c>
      <c r="P133" s="12" t="e">
        <f t="shared" si="11"/>
        <v>#DIV/0!</v>
      </c>
    </row>
    <row r="134" ht="15.75" customHeight="1" spans="1:16">
      <c r="A134" s="54"/>
      <c r="B134" s="54"/>
      <c r="C134" s="54"/>
      <c r="D134" s="54"/>
      <c r="E134" s="54"/>
      <c r="F134" s="73">
        <v>1.32</v>
      </c>
      <c r="G134" s="5">
        <f t="shared" si="9"/>
        <v>4.39946159369074</v>
      </c>
      <c r="H134" s="5">
        <f t="shared" si="2"/>
        <v>5.47984921110026</v>
      </c>
      <c r="I134" s="5">
        <f t="shared" si="3"/>
        <v>2.03563954331935</v>
      </c>
      <c r="J134" s="5">
        <f t="shared" si="4"/>
        <v>0</v>
      </c>
      <c r="K134" s="8">
        <f t="shared" si="5"/>
        <v>0</v>
      </c>
      <c r="L134" s="5" t="e">
        <f t="shared" si="6"/>
        <v>#DIV/0!</v>
      </c>
      <c r="M134" s="8">
        <f t="shared" si="7"/>
        <v>0</v>
      </c>
      <c r="N134" s="5" t="e">
        <f t="shared" si="8"/>
        <v>#DIV/0!</v>
      </c>
      <c r="O134" s="5">
        <f t="shared" si="10"/>
        <v>0</v>
      </c>
      <c r="P134" s="12" t="e">
        <f t="shared" si="11"/>
        <v>#DIV/0!</v>
      </c>
    </row>
    <row r="135" ht="15.75" customHeight="1" spans="1:16">
      <c r="A135" s="54"/>
      <c r="B135" s="54"/>
      <c r="C135" s="54"/>
      <c r="D135" s="54"/>
      <c r="E135" s="54"/>
      <c r="F135" s="73">
        <v>1.33</v>
      </c>
      <c r="G135" s="5">
        <f t="shared" si="9"/>
        <v>4.45446265927001</v>
      </c>
      <c r="H135" s="5">
        <f t="shared" si="2"/>
        <v>5.5001065579268</v>
      </c>
      <c r="I135" s="5">
        <f t="shared" si="3"/>
        <v>2.01586200376553</v>
      </c>
      <c r="J135" s="5">
        <f t="shared" si="4"/>
        <v>0</v>
      </c>
      <c r="K135" s="8">
        <f t="shared" si="5"/>
        <v>0</v>
      </c>
      <c r="L135" s="5" t="e">
        <f t="shared" si="6"/>
        <v>#DIV/0!</v>
      </c>
      <c r="M135" s="8">
        <f t="shared" si="7"/>
        <v>0</v>
      </c>
      <c r="N135" s="5" t="e">
        <f t="shared" si="8"/>
        <v>#DIV/0!</v>
      </c>
      <c r="O135" s="5">
        <f t="shared" si="10"/>
        <v>0</v>
      </c>
      <c r="P135" s="12" t="e">
        <f t="shared" si="11"/>
        <v>#DIV/0!</v>
      </c>
    </row>
    <row r="136" ht="15.75" customHeight="1" spans="1:16">
      <c r="A136" s="54"/>
      <c r="B136" s="54"/>
      <c r="C136" s="54"/>
      <c r="D136" s="54"/>
      <c r="E136" s="54"/>
      <c r="F136" s="73">
        <v>1.34</v>
      </c>
      <c r="G136" s="5">
        <f t="shared" si="9"/>
        <v>4.50966433018679</v>
      </c>
      <c r="H136" s="5">
        <f t="shared" si="2"/>
        <v>5.52016709167834</v>
      </c>
      <c r="I136" s="5">
        <f t="shared" si="3"/>
        <v>1.99627661565232</v>
      </c>
      <c r="J136" s="5">
        <f t="shared" si="4"/>
        <v>0</v>
      </c>
      <c r="K136" s="8">
        <f t="shared" si="5"/>
        <v>0</v>
      </c>
      <c r="L136" s="5" t="e">
        <f t="shared" si="6"/>
        <v>#DIV/0!</v>
      </c>
      <c r="M136" s="8">
        <f t="shared" si="7"/>
        <v>0</v>
      </c>
      <c r="N136" s="5" t="e">
        <f t="shared" si="8"/>
        <v>#DIV/0!</v>
      </c>
      <c r="O136" s="5">
        <f t="shared" si="10"/>
        <v>0</v>
      </c>
      <c r="P136" s="12" t="e">
        <f t="shared" si="11"/>
        <v>#DIV/0!</v>
      </c>
    </row>
    <row r="137" ht="15.75" customHeight="1" spans="1:16">
      <c r="A137" s="54"/>
      <c r="B137" s="54"/>
      <c r="C137" s="54"/>
      <c r="D137" s="54"/>
      <c r="E137" s="54"/>
      <c r="F137" s="73">
        <v>1.35</v>
      </c>
      <c r="G137" s="5">
        <f t="shared" si="9"/>
        <v>4.56506465743199</v>
      </c>
      <c r="H137" s="5">
        <f t="shared" si="2"/>
        <v>5.54003272451972</v>
      </c>
      <c r="I137" s="5">
        <f t="shared" si="3"/>
        <v>1.97688151210563</v>
      </c>
      <c r="J137" s="5">
        <f t="shared" si="4"/>
        <v>0</v>
      </c>
      <c r="K137" s="8">
        <f t="shared" si="5"/>
        <v>0</v>
      </c>
      <c r="L137" s="5" t="e">
        <f t="shared" si="6"/>
        <v>#DIV/0!</v>
      </c>
      <c r="M137" s="8">
        <f t="shared" si="7"/>
        <v>0</v>
      </c>
      <c r="N137" s="5" t="e">
        <f t="shared" si="8"/>
        <v>#DIV/0!</v>
      </c>
      <c r="O137" s="5">
        <f t="shared" si="10"/>
        <v>0</v>
      </c>
      <c r="P137" s="12" t="e">
        <f t="shared" si="11"/>
        <v>#DIV/0!</v>
      </c>
    </row>
    <row r="138" ht="15.75" customHeight="1" spans="1:16">
      <c r="A138" s="54"/>
      <c r="B138" s="54"/>
      <c r="C138" s="54"/>
      <c r="D138" s="54"/>
      <c r="E138" s="54"/>
      <c r="F138" s="73">
        <v>1.36</v>
      </c>
      <c r="G138" s="5">
        <f t="shared" si="9"/>
        <v>4.62066171093237</v>
      </c>
      <c r="H138" s="5">
        <f t="shared" si="2"/>
        <v>5.55970535003789</v>
      </c>
      <c r="I138" s="5">
        <f t="shared" si="3"/>
        <v>1.95767484438924</v>
      </c>
      <c r="J138" s="5">
        <f t="shared" si="4"/>
        <v>0</v>
      </c>
      <c r="K138" s="8">
        <f t="shared" si="5"/>
        <v>0</v>
      </c>
      <c r="L138" s="5" t="e">
        <f t="shared" si="6"/>
        <v>#DIV/0!</v>
      </c>
      <c r="M138" s="8">
        <f t="shared" si="7"/>
        <v>0</v>
      </c>
      <c r="N138" s="5" t="e">
        <f t="shared" si="8"/>
        <v>#DIV/0!</v>
      </c>
      <c r="O138" s="5">
        <f t="shared" si="10"/>
        <v>0</v>
      </c>
      <c r="P138" s="12" t="e">
        <f t="shared" si="11"/>
        <v>#DIV/0!</v>
      </c>
    </row>
    <row r="139" ht="15.75" customHeight="1" spans="1:16">
      <c r="A139" s="54"/>
      <c r="B139" s="54"/>
      <c r="C139" s="54"/>
      <c r="D139" s="54"/>
      <c r="E139" s="54"/>
      <c r="F139" s="73">
        <v>1.37</v>
      </c>
      <c r="G139" s="5">
        <f t="shared" si="9"/>
        <v>4.67645357936659</v>
      </c>
      <c r="H139" s="5">
        <f t="shared" si="2"/>
        <v>5.57918684342238</v>
      </c>
      <c r="I139" s="5">
        <f t="shared" si="3"/>
        <v>1.93865478172859</v>
      </c>
      <c r="J139" s="5">
        <f t="shared" si="4"/>
        <v>0</v>
      </c>
      <c r="K139" s="8">
        <f t="shared" si="5"/>
        <v>0</v>
      </c>
      <c r="L139" s="5" t="e">
        <f t="shared" si="6"/>
        <v>#DIV/0!</v>
      </c>
      <c r="M139" s="8">
        <f t="shared" si="7"/>
        <v>0</v>
      </c>
      <c r="N139" s="5" t="e">
        <f t="shared" si="8"/>
        <v>#DIV/0!</v>
      </c>
      <c r="O139" s="5">
        <f t="shared" si="10"/>
        <v>0</v>
      </c>
      <c r="P139" s="12" t="e">
        <f t="shared" si="11"/>
        <v>#DIV/0!</v>
      </c>
    </row>
    <row r="140" ht="15.75" customHeight="1" spans="1:16">
      <c r="A140" s="54"/>
      <c r="B140" s="54"/>
      <c r="C140" s="54"/>
      <c r="D140" s="54"/>
      <c r="E140" s="54"/>
      <c r="F140" s="73">
        <v>1.38</v>
      </c>
      <c r="G140" s="5">
        <f t="shared" si="9"/>
        <v>4.73243836998303</v>
      </c>
      <c r="H140" s="5">
        <f t="shared" si="2"/>
        <v>5.59847906164407</v>
      </c>
      <c r="I140" s="5">
        <f t="shared" si="3"/>
        <v>1.91981951113628</v>
      </c>
      <c r="J140" s="5">
        <f t="shared" si="4"/>
        <v>0</v>
      </c>
      <c r="K140" s="8">
        <f t="shared" si="5"/>
        <v>0</v>
      </c>
      <c r="L140" s="5" t="e">
        <f t="shared" si="6"/>
        <v>#DIV/0!</v>
      </c>
      <c r="M140" s="8">
        <f t="shared" si="7"/>
        <v>0</v>
      </c>
      <c r="N140" s="5" t="e">
        <f t="shared" si="8"/>
        <v>#DIV/0!</v>
      </c>
      <c r="O140" s="5">
        <f t="shared" si="10"/>
        <v>0</v>
      </c>
      <c r="P140" s="12" t="e">
        <f t="shared" si="11"/>
        <v>#DIV/0!</v>
      </c>
    </row>
    <row r="141" ht="15.75" customHeight="1" spans="1:16">
      <c r="A141" s="54"/>
      <c r="B141" s="54"/>
      <c r="C141" s="54"/>
      <c r="D141" s="54"/>
      <c r="E141" s="54"/>
      <c r="F141" s="73">
        <v>1.39</v>
      </c>
      <c r="G141" s="5">
        <f t="shared" si="9"/>
        <v>4.78861420841935</v>
      </c>
      <c r="H141" s="5">
        <f t="shared" si="2"/>
        <v>5.61758384363215</v>
      </c>
      <c r="I141" s="5">
        <f t="shared" si="3"/>
        <v>1.90116723723921</v>
      </c>
      <c r="J141" s="5">
        <f t="shared" si="4"/>
        <v>0</v>
      </c>
      <c r="K141" s="8">
        <f t="shared" si="5"/>
        <v>0</v>
      </c>
      <c r="L141" s="5" t="e">
        <f t="shared" si="6"/>
        <v>#DIV/0!</v>
      </c>
      <c r="M141" s="8">
        <f t="shared" si="7"/>
        <v>0</v>
      </c>
      <c r="N141" s="5" t="e">
        <f t="shared" si="8"/>
        <v>#DIV/0!</v>
      </c>
      <c r="O141" s="5">
        <f t="shared" si="10"/>
        <v>0</v>
      </c>
      <c r="P141" s="12" t="e">
        <f t="shared" si="11"/>
        <v>#DIV/0!</v>
      </c>
    </row>
    <row r="142" ht="15.75" customHeight="1" spans="1:16">
      <c r="A142" s="54"/>
      <c r="B142" s="54"/>
      <c r="C142" s="54"/>
      <c r="D142" s="54"/>
      <c r="E142" s="54"/>
      <c r="F142" s="73">
        <v>1.4</v>
      </c>
      <c r="G142" s="5">
        <f t="shared" si="9"/>
        <v>4.84497923852385</v>
      </c>
      <c r="H142" s="5">
        <f t="shared" si="2"/>
        <v>5.63650301044948</v>
      </c>
      <c r="I142" s="5">
        <f t="shared" si="3"/>
        <v>1.88269618210751</v>
      </c>
      <c r="J142" s="5">
        <f t="shared" si="4"/>
        <v>0</v>
      </c>
      <c r="K142" s="8">
        <f t="shared" si="5"/>
        <v>0</v>
      </c>
      <c r="L142" s="5" t="e">
        <f t="shared" si="6"/>
        <v>#DIV/0!</v>
      </c>
      <c r="M142" s="8">
        <f t="shared" si="7"/>
        <v>0</v>
      </c>
      <c r="N142" s="5" t="e">
        <f t="shared" si="8"/>
        <v>#DIV/0!</v>
      </c>
      <c r="O142" s="5">
        <f t="shared" si="10"/>
        <v>0</v>
      </c>
      <c r="P142" s="12" t="e">
        <f t="shared" si="11"/>
        <v>#DIV/0!</v>
      </c>
    </row>
    <row r="143" ht="15.75" customHeight="1" spans="1:16">
      <c r="A143" s="54"/>
      <c r="B143" s="54"/>
      <c r="C143" s="54"/>
      <c r="D143" s="54"/>
      <c r="E143" s="54"/>
      <c r="F143" s="73">
        <v>1.41</v>
      </c>
      <c r="G143" s="5">
        <f t="shared" si="9"/>
        <v>4.90153162217851</v>
      </c>
      <c r="H143" s="5">
        <f t="shared" si="2"/>
        <v>5.6552383654661</v>
      </c>
      <c r="I143" s="5">
        <f t="shared" si="3"/>
        <v>1.86440458508501</v>
      </c>
      <c r="J143" s="5">
        <f t="shared" si="4"/>
        <v>0</v>
      </c>
      <c r="K143" s="8">
        <f t="shared" si="5"/>
        <v>0</v>
      </c>
      <c r="L143" s="5" t="e">
        <f t="shared" si="6"/>
        <v>#DIV/0!</v>
      </c>
      <c r="M143" s="8">
        <f t="shared" si="7"/>
        <v>0</v>
      </c>
      <c r="N143" s="5" t="e">
        <f t="shared" si="8"/>
        <v>#DIV/0!</v>
      </c>
      <c r="O143" s="5">
        <f t="shared" si="10"/>
        <v>0</v>
      </c>
      <c r="P143" s="12" t="e">
        <f t="shared" si="11"/>
        <v>#DIV/0!</v>
      </c>
    </row>
    <row r="144" ht="15.75" customHeight="1" spans="1:16">
      <c r="A144" s="54"/>
      <c r="B144" s="54"/>
      <c r="C144" s="54"/>
      <c r="D144" s="54"/>
      <c r="E144" s="54"/>
      <c r="F144" s="73">
        <v>1.42</v>
      </c>
      <c r="G144" s="5">
        <f t="shared" si="9"/>
        <v>4.95826953912382</v>
      </c>
      <c r="H144" s="5">
        <f t="shared" si="2"/>
        <v>5.67379169453116</v>
      </c>
      <c r="I144" s="5">
        <f t="shared" si="3"/>
        <v>1.84629070262147</v>
      </c>
      <c r="J144" s="5">
        <f t="shared" si="4"/>
        <v>0</v>
      </c>
      <c r="K144" s="8">
        <f t="shared" si="5"/>
        <v>0</v>
      </c>
      <c r="L144" s="5" t="e">
        <f t="shared" si="6"/>
        <v>#DIV/0!</v>
      </c>
      <c r="M144" s="8">
        <f t="shared" si="7"/>
        <v>0</v>
      </c>
      <c r="N144" s="5" t="e">
        <f t="shared" si="8"/>
        <v>#DIV/0!</v>
      </c>
      <c r="O144" s="5">
        <f t="shared" si="10"/>
        <v>0</v>
      </c>
      <c r="P144" s="12" t="e">
        <f t="shared" si="11"/>
        <v>#DIV/0!</v>
      </c>
    </row>
    <row r="145" ht="15.75" customHeight="1" spans="1:16">
      <c r="A145" s="54"/>
      <c r="B145" s="54"/>
      <c r="C145" s="54"/>
      <c r="D145" s="54"/>
      <c r="E145" s="54"/>
      <c r="F145" s="73">
        <v>1.43</v>
      </c>
      <c r="G145" s="5">
        <f t="shared" si="9"/>
        <v>5.01519118678525</v>
      </c>
      <c r="H145" s="5">
        <f t="shared" si="2"/>
        <v>5.69216476614316</v>
      </c>
      <c r="I145" s="5">
        <f t="shared" si="3"/>
        <v>1.82835280810631</v>
      </c>
      <c r="J145" s="5">
        <f t="shared" si="4"/>
        <v>0</v>
      </c>
      <c r="K145" s="8">
        <f t="shared" si="5"/>
        <v>0</v>
      </c>
      <c r="L145" s="5" t="e">
        <f t="shared" si="6"/>
        <v>#DIV/0!</v>
      </c>
      <c r="M145" s="8">
        <f t="shared" si="7"/>
        <v>0</v>
      </c>
      <c r="N145" s="5" t="e">
        <f t="shared" si="8"/>
        <v>#DIV/0!</v>
      </c>
      <c r="O145" s="5">
        <f t="shared" si="10"/>
        <v>0</v>
      </c>
      <c r="P145" s="12" t="e">
        <f t="shared" si="11"/>
        <v>#DIV/0!</v>
      </c>
    </row>
    <row r="146" ht="15.75" customHeight="1" spans="1:16">
      <c r="A146" s="54"/>
      <c r="B146" s="54"/>
      <c r="C146" s="54"/>
      <c r="D146" s="54"/>
      <c r="E146" s="54"/>
      <c r="F146" s="73">
        <v>1.44</v>
      </c>
      <c r="G146" s="5">
        <f t="shared" si="9"/>
        <v>5.07229478010144</v>
      </c>
      <c r="H146" s="5">
        <f t="shared" si="2"/>
        <v>5.71035933161849</v>
      </c>
      <c r="I146" s="5">
        <f t="shared" si="3"/>
        <v>1.81058919170412</v>
      </c>
      <c r="J146" s="5">
        <f t="shared" si="4"/>
        <v>0</v>
      </c>
      <c r="K146" s="8">
        <f t="shared" si="5"/>
        <v>0</v>
      </c>
      <c r="L146" s="5" t="e">
        <f t="shared" si="6"/>
        <v>#DIV/0!</v>
      </c>
      <c r="M146" s="8">
        <f t="shared" si="7"/>
        <v>0</v>
      </c>
      <c r="N146" s="5" t="e">
        <f t="shared" si="8"/>
        <v>#DIV/0!</v>
      </c>
      <c r="O146" s="5">
        <f t="shared" si="10"/>
        <v>0</v>
      </c>
      <c r="P146" s="12" t="e">
        <f t="shared" si="11"/>
        <v>#DIV/0!</v>
      </c>
    </row>
    <row r="147" ht="15.75" customHeight="1" spans="1:16">
      <c r="A147" s="54"/>
      <c r="B147" s="54"/>
      <c r="C147" s="54"/>
      <c r="D147" s="54"/>
      <c r="E147" s="54"/>
      <c r="F147" s="73">
        <v>1.45</v>
      </c>
      <c r="G147" s="5">
        <f t="shared" si="9"/>
        <v>5.12957855135402</v>
      </c>
      <c r="H147" s="5">
        <f t="shared" si="2"/>
        <v>5.72837712525838</v>
      </c>
      <c r="I147" s="5">
        <f t="shared" si="3"/>
        <v>1.79299816019161</v>
      </c>
      <c r="J147" s="5">
        <f t="shared" si="4"/>
        <v>0</v>
      </c>
      <c r="K147" s="8">
        <f t="shared" si="5"/>
        <v>0</v>
      </c>
      <c r="L147" s="5" t="e">
        <f t="shared" si="6"/>
        <v>#DIV/0!</v>
      </c>
      <c r="M147" s="8">
        <f t="shared" si="7"/>
        <v>0</v>
      </c>
      <c r="N147" s="5" t="e">
        <f t="shared" si="8"/>
        <v>#DIV/0!</v>
      </c>
      <c r="O147" s="5">
        <f t="shared" si="10"/>
        <v>0</v>
      </c>
      <c r="P147" s="12" t="e">
        <f t="shared" si="11"/>
        <v>#DIV/0!</v>
      </c>
    </row>
    <row r="148" ht="15.75" customHeight="1" spans="1:16">
      <c r="A148" s="54"/>
      <c r="B148" s="54"/>
      <c r="C148" s="54"/>
      <c r="D148" s="54"/>
      <c r="E148" s="54"/>
      <c r="F148" s="73">
        <v>1.46</v>
      </c>
      <c r="G148" s="5">
        <f t="shared" si="9"/>
        <v>5.18704074999916</v>
      </c>
      <c r="H148" s="5">
        <f t="shared" si="2"/>
        <v>5.74621986451423</v>
      </c>
      <c r="I148" s="5">
        <f t="shared" si="3"/>
        <v>1.77557803679624</v>
      </c>
      <c r="J148" s="5">
        <f t="shared" si="4"/>
        <v>0</v>
      </c>
      <c r="K148" s="8">
        <f t="shared" si="5"/>
        <v>0</v>
      </c>
      <c r="L148" s="5" t="e">
        <f t="shared" si="6"/>
        <v>#DIV/0!</v>
      </c>
      <c r="M148" s="8">
        <f t="shared" si="7"/>
        <v>0</v>
      </c>
      <c r="N148" s="5" t="e">
        <f t="shared" si="8"/>
        <v>#DIV/0!</v>
      </c>
      <c r="O148" s="5">
        <f t="shared" si="10"/>
        <v>0</v>
      </c>
      <c r="P148" s="12" t="e">
        <f t="shared" si="11"/>
        <v>#DIV/0!</v>
      </c>
    </row>
    <row r="149" ht="15.75" customHeight="1" spans="1:16">
      <c r="A149" s="54"/>
      <c r="B149" s="54"/>
      <c r="C149" s="54"/>
      <c r="D149" s="54"/>
      <c r="E149" s="54"/>
      <c r="F149" s="73">
        <v>1.47</v>
      </c>
      <c r="G149" s="5">
        <f t="shared" si="9"/>
        <v>5.24467964250068</v>
      </c>
      <c r="H149" s="5">
        <f t="shared" si="2"/>
        <v>5.7638892501513</v>
      </c>
      <c r="I149" s="5">
        <f t="shared" si="3"/>
        <v>1.7583271610364</v>
      </c>
      <c r="J149" s="5">
        <f t="shared" si="4"/>
        <v>0</v>
      </c>
      <c r="K149" s="8">
        <f t="shared" si="5"/>
        <v>0</v>
      </c>
      <c r="L149" s="5" t="e">
        <f t="shared" si="6"/>
        <v>#DIV/0!</v>
      </c>
      <c r="M149" s="8">
        <f t="shared" si="7"/>
        <v>0</v>
      </c>
      <c r="N149" s="5" t="e">
        <f t="shared" si="8"/>
        <v>#DIV/0!</v>
      </c>
      <c r="O149" s="5">
        <f t="shared" si="10"/>
        <v>0</v>
      </c>
      <c r="P149" s="12" t="e">
        <f t="shared" si="11"/>
        <v>#DIV/0!</v>
      </c>
    </row>
    <row r="150" ht="15.75" customHeight="1" spans="1:16">
      <c r="A150" s="54"/>
      <c r="B150" s="54"/>
      <c r="C150" s="54"/>
      <c r="D150" s="54"/>
      <c r="E150" s="54"/>
      <c r="F150" s="73">
        <v>1.48</v>
      </c>
      <c r="G150" s="5">
        <f t="shared" si="9"/>
        <v>5.30249351216478</v>
      </c>
      <c r="H150" s="5">
        <f t="shared" si="2"/>
        <v>5.78138696641081</v>
      </c>
      <c r="I150" s="5">
        <f t="shared" si="3"/>
        <v>1.7412438885631</v>
      </c>
      <c r="J150" s="5">
        <f t="shared" si="4"/>
        <v>0</v>
      </c>
      <c r="K150" s="8">
        <f t="shared" si="5"/>
        <v>0</v>
      </c>
      <c r="L150" s="5" t="e">
        <f t="shared" si="6"/>
        <v>#DIV/0!</v>
      </c>
      <c r="M150" s="8">
        <f t="shared" si="7"/>
        <v>0</v>
      </c>
      <c r="N150" s="5" t="e">
        <f t="shared" si="8"/>
        <v>#DIV/0!</v>
      </c>
      <c r="O150" s="5">
        <f t="shared" si="10"/>
        <v>0</v>
      </c>
      <c r="P150" s="12" t="e">
        <f t="shared" si="11"/>
        <v>#DIV/0!</v>
      </c>
    </row>
    <row r="151" ht="15.75" customHeight="1" spans="1:16">
      <c r="A151" s="54"/>
      <c r="B151" s="54"/>
      <c r="C151" s="54"/>
      <c r="D151" s="54"/>
      <c r="E151" s="54"/>
      <c r="F151" s="73">
        <v>1.49</v>
      </c>
      <c r="G151" s="5">
        <f t="shared" si="9"/>
        <v>5.36048065897649</v>
      </c>
      <c r="H151" s="5">
        <f t="shared" si="2"/>
        <v>5.79871468117051</v>
      </c>
      <c r="I151" s="5">
        <f t="shared" si="3"/>
        <v>1.72432659100326</v>
      </c>
      <c r="J151" s="5">
        <f t="shared" si="4"/>
        <v>0</v>
      </c>
      <c r="K151" s="8">
        <f t="shared" si="5"/>
        <v>0</v>
      </c>
      <c r="L151" s="5" t="e">
        <f t="shared" si="6"/>
        <v>#DIV/0!</v>
      </c>
      <c r="M151" s="8">
        <f t="shared" si="7"/>
        <v>0</v>
      </c>
      <c r="N151" s="5" t="e">
        <f t="shared" si="8"/>
        <v>#DIV/0!</v>
      </c>
      <c r="O151" s="5">
        <f t="shared" si="10"/>
        <v>0</v>
      </c>
      <c r="P151" s="12" t="e">
        <f t="shared" si="11"/>
        <v>#DIV/0!</v>
      </c>
    </row>
    <row r="152" ht="15.75" customHeight="1" spans="1:16">
      <c r="A152" s="54"/>
      <c r="B152" s="54"/>
      <c r="C152" s="54"/>
      <c r="D152" s="54"/>
      <c r="E152" s="54"/>
      <c r="F152" s="73">
        <v>1.5</v>
      </c>
      <c r="G152" s="5">
        <f t="shared" si="9"/>
        <v>5.41863939943753</v>
      </c>
      <c r="H152" s="5">
        <f t="shared" si="2"/>
        <v>5.81587404610367</v>
      </c>
      <c r="I152" s="5">
        <f t="shared" si="3"/>
        <v>1.7075736558045</v>
      </c>
      <c r="J152" s="5">
        <f t="shared" si="4"/>
        <v>0</v>
      </c>
      <c r="K152" s="8">
        <f t="shared" si="5"/>
        <v>0</v>
      </c>
      <c r="L152" s="5" t="e">
        <f t="shared" si="6"/>
        <v>#DIV/0!</v>
      </c>
      <c r="M152" s="8">
        <f t="shared" si="7"/>
        <v>0</v>
      </c>
      <c r="N152" s="5" t="e">
        <f t="shared" si="8"/>
        <v>#DIV/0!</v>
      </c>
      <c r="O152" s="5">
        <f t="shared" si="10"/>
        <v>0</v>
      </c>
      <c r="P152" s="12" t="e">
        <f t="shared" si="11"/>
        <v>#DIV/0!</v>
      </c>
    </row>
    <row r="153" ht="15.75" customHeight="1" spans="1:16">
      <c r="A153" s="54"/>
      <c r="B153" s="54"/>
      <c r="C153" s="54"/>
      <c r="D153" s="54"/>
      <c r="E153" s="54"/>
      <c r="F153" s="73">
        <v>1.51</v>
      </c>
      <c r="G153" s="5">
        <f t="shared" si="9"/>
        <v>5.47696806640589</v>
      </c>
      <c r="H153" s="5">
        <f t="shared" si="2"/>
        <v>5.83286669683646</v>
      </c>
      <c r="I153" s="5">
        <f t="shared" si="3"/>
        <v>1.69098348608139</v>
      </c>
      <c r="J153" s="5">
        <f t="shared" si="4"/>
        <v>0</v>
      </c>
      <c r="K153" s="8">
        <f t="shared" si="5"/>
        <v>0</v>
      </c>
      <c r="L153" s="5" t="e">
        <f t="shared" si="6"/>
        <v>#DIV/0!</v>
      </c>
      <c r="M153" s="8">
        <f t="shared" si="7"/>
        <v>0</v>
      </c>
      <c r="N153" s="5" t="e">
        <f t="shared" si="8"/>
        <v>#DIV/0!</v>
      </c>
      <c r="O153" s="5">
        <f t="shared" si="10"/>
        <v>0</v>
      </c>
      <c r="P153" s="12" t="e">
        <f t="shared" si="11"/>
        <v>#DIV/0!</v>
      </c>
    </row>
    <row r="154" ht="15.75" customHeight="1" spans="1:16">
      <c r="A154" s="54"/>
      <c r="B154" s="54"/>
      <c r="C154" s="54"/>
      <c r="D154" s="54"/>
      <c r="E154" s="54"/>
      <c r="F154" s="73">
        <v>1.52</v>
      </c>
      <c r="G154" s="5">
        <f t="shared" si="9"/>
        <v>5.53546500893693</v>
      </c>
      <c r="H154" s="5">
        <f t="shared" si="2"/>
        <v>5.84969425310394</v>
      </c>
      <c r="I154" s="5">
        <f t="shared" si="3"/>
        <v>1.67455450046329</v>
      </c>
      <c r="J154" s="5">
        <f t="shared" si="4"/>
        <v>0</v>
      </c>
      <c r="K154" s="8">
        <f t="shared" si="5"/>
        <v>0</v>
      </c>
      <c r="L154" s="5" t="e">
        <f t="shared" si="6"/>
        <v>#DIV/0!</v>
      </c>
      <c r="M154" s="8">
        <f t="shared" si="7"/>
        <v>0</v>
      </c>
      <c r="N154" s="5" t="e">
        <f t="shared" si="8"/>
        <v>#DIV/0!</v>
      </c>
      <c r="O154" s="5">
        <f t="shared" si="10"/>
        <v>0</v>
      </c>
      <c r="P154" s="12" t="e">
        <f t="shared" si="11"/>
        <v>#DIV/0!</v>
      </c>
    </row>
    <row r="155" ht="15.75" customHeight="1" spans="1:16">
      <c r="A155" s="54"/>
      <c r="B155" s="54"/>
      <c r="C155" s="54"/>
      <c r="D155" s="54"/>
      <c r="E155" s="54"/>
      <c r="F155" s="73">
        <v>1.53</v>
      </c>
      <c r="G155" s="5">
        <f t="shared" si="9"/>
        <v>5.59412859212597</v>
      </c>
      <c r="H155" s="5">
        <f t="shared" si="2"/>
        <v>5.86635831890437</v>
      </c>
      <c r="I155" s="5">
        <f t="shared" si="3"/>
        <v>1.65828513294357</v>
      </c>
      <c r="J155" s="5">
        <f t="shared" si="4"/>
        <v>0</v>
      </c>
      <c r="K155" s="8">
        <f t="shared" si="5"/>
        <v>0</v>
      </c>
      <c r="L155" s="5" t="e">
        <f t="shared" si="6"/>
        <v>#DIV/0!</v>
      </c>
      <c r="M155" s="8">
        <f t="shared" si="7"/>
        <v>0</v>
      </c>
      <c r="N155" s="5" t="e">
        <f t="shared" si="8"/>
        <v>#DIV/0!</v>
      </c>
      <c r="O155" s="5">
        <f t="shared" si="10"/>
        <v>0</v>
      </c>
      <c r="P155" s="12" t="e">
        <f t="shared" si="11"/>
        <v>#DIV/0!</v>
      </c>
    </row>
    <row r="156" ht="15.75" customHeight="1" spans="1:16">
      <c r="A156" s="54"/>
      <c r="B156" s="54"/>
      <c r="C156" s="54"/>
      <c r="D156" s="54"/>
      <c r="E156" s="54"/>
      <c r="F156" s="73">
        <v>1.54</v>
      </c>
      <c r="G156" s="5">
        <f t="shared" si="9"/>
        <v>5.65295719695249</v>
      </c>
      <c r="H156" s="5">
        <f t="shared" si="2"/>
        <v>5.88286048265216</v>
      </c>
      <c r="I156" s="5">
        <f t="shared" si="3"/>
        <v>1.64217383273036</v>
      </c>
      <c r="J156" s="5">
        <f t="shared" si="4"/>
        <v>0</v>
      </c>
      <c r="K156" s="8">
        <f t="shared" si="5"/>
        <v>0</v>
      </c>
      <c r="L156" s="5" t="e">
        <f t="shared" si="6"/>
        <v>#DIV/0!</v>
      </c>
      <c r="M156" s="8">
        <f t="shared" si="7"/>
        <v>0</v>
      </c>
      <c r="N156" s="5" t="e">
        <f t="shared" si="8"/>
        <v>#DIV/0!</v>
      </c>
      <c r="O156" s="5">
        <f t="shared" si="10"/>
        <v>0</v>
      </c>
      <c r="P156" s="12" t="e">
        <f t="shared" si="11"/>
        <v>#DIV/0!</v>
      </c>
    </row>
    <row r="157" ht="15.75" customHeight="1" spans="1:16">
      <c r="A157" s="54"/>
      <c r="B157" s="54"/>
      <c r="C157" s="54"/>
      <c r="D157" s="54"/>
      <c r="E157" s="54"/>
      <c r="F157" s="73">
        <v>1.55</v>
      </c>
      <c r="G157" s="5">
        <f t="shared" si="9"/>
        <v>5.71194922012579</v>
      </c>
      <c r="H157" s="5">
        <f t="shared" si="2"/>
        <v>5.89920231732926</v>
      </c>
      <c r="I157" s="5">
        <f t="shared" si="3"/>
        <v>1.62621906409873</v>
      </c>
      <c r="J157" s="5">
        <f t="shared" si="4"/>
        <v>0</v>
      </c>
      <c r="K157" s="8">
        <f t="shared" si="5"/>
        <v>0</v>
      </c>
      <c r="L157" s="5" t="e">
        <f t="shared" si="6"/>
        <v>#DIV/0!</v>
      </c>
      <c r="M157" s="8">
        <f t="shared" si="7"/>
        <v>0</v>
      </c>
      <c r="N157" s="5" t="e">
        <f t="shared" si="8"/>
        <v>#DIV/0!</v>
      </c>
      <c r="O157" s="5">
        <f t="shared" si="10"/>
        <v>0</v>
      </c>
      <c r="P157" s="12" t="e">
        <f t="shared" si="11"/>
        <v>#DIV/0!</v>
      </c>
    </row>
    <row r="158" ht="15.75" customHeight="1" spans="1:16">
      <c r="A158" s="54"/>
      <c r="B158" s="54"/>
      <c r="C158" s="54"/>
      <c r="D158" s="54"/>
      <c r="E158" s="54"/>
      <c r="F158" s="73">
        <v>1.56</v>
      </c>
      <c r="G158" s="5">
        <f t="shared" si="9"/>
        <v>5.77110307393214</v>
      </c>
      <c r="H158" s="5">
        <f t="shared" si="2"/>
        <v>5.91538538063508</v>
      </c>
      <c r="I158" s="5">
        <f t="shared" si="3"/>
        <v>1.61041930624428</v>
      </c>
      <c r="J158" s="5">
        <f t="shared" si="4"/>
        <v>0</v>
      </c>
      <c r="K158" s="8">
        <f t="shared" si="5"/>
        <v>0</v>
      </c>
      <c r="L158" s="5" t="e">
        <f t="shared" si="6"/>
        <v>#DIV/0!</v>
      </c>
      <c r="M158" s="8">
        <f t="shared" si="7"/>
        <v>0</v>
      </c>
      <c r="N158" s="5" t="e">
        <f t="shared" si="8"/>
        <v>#DIV/0!</v>
      </c>
      <c r="O158" s="5">
        <f t="shared" si="10"/>
        <v>0</v>
      </c>
      <c r="P158" s="12" t="e">
        <f t="shared" si="11"/>
        <v>#DIV/0!</v>
      </c>
    </row>
    <row r="159" ht="15.75" customHeight="1" spans="1:16">
      <c r="A159" s="54"/>
      <c r="B159" s="54"/>
      <c r="C159" s="54"/>
      <c r="D159" s="54"/>
      <c r="E159" s="54"/>
      <c r="F159" s="73">
        <v>1.57</v>
      </c>
      <c r="G159" s="5">
        <f t="shared" si="9"/>
        <v>5.83041718608349</v>
      </c>
      <c r="H159" s="5">
        <f t="shared" si="2"/>
        <v>5.93141121513501</v>
      </c>
      <c r="I159" s="5">
        <f t="shared" si="3"/>
        <v>1.59477305313822</v>
      </c>
      <c r="J159" s="5">
        <f t="shared" si="4"/>
        <v>0</v>
      </c>
      <c r="K159" s="8">
        <f t="shared" si="5"/>
        <v>0</v>
      </c>
      <c r="L159" s="5" t="e">
        <f t="shared" si="6"/>
        <v>#DIV/0!</v>
      </c>
      <c r="M159" s="8">
        <f t="shared" si="7"/>
        <v>0</v>
      </c>
      <c r="N159" s="5" t="e">
        <f t="shared" si="8"/>
        <v>#DIV/0!</v>
      </c>
      <c r="O159" s="5">
        <f t="shared" si="10"/>
        <v>0</v>
      </c>
      <c r="P159" s="12" t="e">
        <f t="shared" si="11"/>
        <v>#DIV/0!</v>
      </c>
    </row>
    <row r="160" ht="15.75" customHeight="1" spans="1:16">
      <c r="A160" s="54"/>
      <c r="B160" s="54"/>
      <c r="C160" s="54"/>
      <c r="D160" s="54"/>
      <c r="E160" s="54"/>
      <c r="F160" s="73">
        <v>1.58</v>
      </c>
      <c r="G160" s="5">
        <f t="shared" si="9"/>
        <v>5.88988999956756</v>
      </c>
      <c r="H160" s="5">
        <f t="shared" si="2"/>
        <v>5.94728134840741</v>
      </c>
      <c r="I160" s="5">
        <f t="shared" si="3"/>
        <v>1.57927881338378</v>
      </c>
      <c r="J160" s="5">
        <f t="shared" si="4"/>
        <v>0</v>
      </c>
      <c r="K160" s="8">
        <f t="shared" si="5"/>
        <v>0</v>
      </c>
      <c r="L160" s="5" t="e">
        <f t="shared" si="6"/>
        <v>#DIV/0!</v>
      </c>
      <c r="M160" s="8">
        <f t="shared" si="7"/>
        <v>0</v>
      </c>
      <c r="N160" s="5" t="e">
        <f t="shared" si="8"/>
        <v>#DIV/0!</v>
      </c>
      <c r="O160" s="5">
        <f t="shared" si="10"/>
        <v>0</v>
      </c>
      <c r="P160" s="12" t="e">
        <f t="shared" si="11"/>
        <v>#DIV/0!</v>
      </c>
    </row>
    <row r="161" ht="15.75" customHeight="1" spans="1:16">
      <c r="A161" s="54"/>
      <c r="B161" s="54"/>
      <c r="C161" s="54"/>
      <c r="D161" s="54"/>
      <c r="E161" s="54"/>
      <c r="F161" s="73">
        <v>1.59</v>
      </c>
      <c r="G161" s="5">
        <f t="shared" si="9"/>
        <v>5.94951997249946</v>
      </c>
      <c r="H161" s="5">
        <f t="shared" si="2"/>
        <v>5.96299729318924</v>
      </c>
      <c r="I161" s="5">
        <f t="shared" si="3"/>
        <v>1.56393511007407</v>
      </c>
      <c r="J161" s="5">
        <f t="shared" si="4"/>
        <v>0</v>
      </c>
      <c r="K161" s="8">
        <f t="shared" si="5"/>
        <v>0</v>
      </c>
      <c r="L161" s="5" t="e">
        <f t="shared" si="6"/>
        <v>#DIV/0!</v>
      </c>
      <c r="M161" s="8">
        <f t="shared" si="7"/>
        <v>0</v>
      </c>
      <c r="N161" s="5" t="e">
        <f t="shared" si="8"/>
        <v>#DIV/0!</v>
      </c>
      <c r="O161" s="5">
        <f t="shared" si="10"/>
        <v>0</v>
      </c>
      <c r="P161" s="12" t="e">
        <f t="shared" si="11"/>
        <v>#DIV/0!</v>
      </c>
    </row>
    <row r="162" ht="15.75" customHeight="1" spans="1:16">
      <c r="A162" s="54"/>
      <c r="B162" s="54"/>
      <c r="C162" s="54"/>
      <c r="D162" s="54"/>
      <c r="E162" s="54"/>
      <c r="F162" s="73">
        <v>1.6</v>
      </c>
      <c r="G162" s="5">
        <f t="shared" si="9"/>
        <v>6.00930557797466</v>
      </c>
      <c r="H162" s="5">
        <f t="shared" si="2"/>
        <v>5.97856054752027</v>
      </c>
      <c r="I162" s="5">
        <f t="shared" si="3"/>
        <v>1.54874048065129</v>
      </c>
      <c r="J162" s="5">
        <f t="shared" si="4"/>
        <v>0</v>
      </c>
      <c r="K162" s="8">
        <f t="shared" si="5"/>
        <v>0</v>
      </c>
      <c r="L162" s="5" t="e">
        <f t="shared" si="6"/>
        <v>#DIV/0!</v>
      </c>
      <c r="M162" s="8">
        <f t="shared" si="7"/>
        <v>0</v>
      </c>
      <c r="N162" s="5" t="e">
        <f t="shared" si="8"/>
        <v>#DIV/0!</v>
      </c>
      <c r="O162" s="5">
        <f t="shared" si="10"/>
        <v>0</v>
      </c>
      <c r="P162" s="12" t="e">
        <f t="shared" si="11"/>
        <v>#DIV/0!</v>
      </c>
    </row>
    <row r="163" ht="15.75" customHeight="1" spans="1:16">
      <c r="A163" s="54"/>
      <c r="B163" s="54"/>
      <c r="C163" s="54"/>
      <c r="D163" s="54"/>
      <c r="E163" s="54"/>
      <c r="F163" s="73">
        <v>1.61</v>
      </c>
      <c r="G163" s="5">
        <f t="shared" si="9"/>
        <v>6.06924530392352</v>
      </c>
      <c r="H163" s="5">
        <f t="shared" si="2"/>
        <v>5.99397259488583</v>
      </c>
      <c r="I163" s="5">
        <f t="shared" si="3"/>
        <v>1.53369347676733</v>
      </c>
      <c r="J163" s="5">
        <f t="shared" si="4"/>
        <v>0</v>
      </c>
      <c r="K163" s="8">
        <f t="shared" si="5"/>
        <v>0</v>
      </c>
      <c r="L163" s="5" t="e">
        <f t="shared" si="6"/>
        <v>#DIV/0!</v>
      </c>
      <c r="M163" s="8">
        <f t="shared" si="7"/>
        <v>0</v>
      </c>
      <c r="N163" s="5" t="e">
        <f t="shared" si="8"/>
        <v>#DIV/0!</v>
      </c>
      <c r="O163" s="5">
        <f t="shared" si="10"/>
        <v>0</v>
      </c>
      <c r="P163" s="12" t="e">
        <f t="shared" si="11"/>
        <v>#DIV/0!</v>
      </c>
    </row>
    <row r="164" ht="15.75" customHeight="1" spans="1:16">
      <c r="A164" s="54"/>
      <c r="B164" s="54"/>
      <c r="C164" s="54"/>
      <c r="D164" s="54"/>
      <c r="E164" s="54"/>
      <c r="F164" s="73">
        <v>1.62</v>
      </c>
      <c r="G164" s="5">
        <f t="shared" si="9"/>
        <v>6.1293376529671</v>
      </c>
      <c r="H164" s="5">
        <f t="shared" si="2"/>
        <v>6.00923490435827</v>
      </c>
      <c r="I164" s="5">
        <f t="shared" si="3"/>
        <v>1.51879266414569</v>
      </c>
      <c r="J164" s="5">
        <f t="shared" si="4"/>
        <v>0</v>
      </c>
      <c r="K164" s="8">
        <f t="shared" si="5"/>
        <v>0</v>
      </c>
      <c r="L164" s="5" t="e">
        <f t="shared" si="6"/>
        <v>#DIV/0!</v>
      </c>
      <c r="M164" s="8">
        <f t="shared" si="7"/>
        <v>0</v>
      </c>
      <c r="N164" s="5" t="e">
        <f t="shared" si="8"/>
        <v>#DIV/0!</v>
      </c>
      <c r="O164" s="5">
        <f t="shared" si="10"/>
        <v>0</v>
      </c>
      <c r="P164" s="12" t="e">
        <f t="shared" si="11"/>
        <v>#DIV/0!</v>
      </c>
    </row>
    <row r="165" ht="15.75" customHeight="1" spans="1:16">
      <c r="A165" s="54"/>
      <c r="B165" s="54"/>
      <c r="C165" s="54"/>
      <c r="D165" s="54"/>
      <c r="E165" s="54"/>
      <c r="F165" s="73">
        <v>1.63</v>
      </c>
      <c r="G165" s="5">
        <f t="shared" si="9"/>
        <v>6.18958114227447</v>
      </c>
      <c r="H165" s="5">
        <f t="shared" si="2"/>
        <v>6.02434893073695</v>
      </c>
      <c r="I165" s="5">
        <f t="shared" si="3"/>
        <v>1.5040366224448</v>
      </c>
      <c r="J165" s="5">
        <f t="shared" si="4"/>
        <v>0</v>
      </c>
      <c r="K165" s="8">
        <f t="shared" si="5"/>
        <v>0</v>
      </c>
      <c r="L165" s="5" t="e">
        <f t="shared" si="6"/>
        <v>#DIV/0!</v>
      </c>
      <c r="M165" s="8">
        <f t="shared" si="7"/>
        <v>0</v>
      </c>
      <c r="N165" s="5" t="e">
        <f t="shared" si="8"/>
        <v>#DIV/0!</v>
      </c>
      <c r="O165" s="5">
        <f t="shared" si="10"/>
        <v>0</v>
      </c>
      <c r="P165" s="12" t="e">
        <f t="shared" si="11"/>
        <v>#DIV/0!</v>
      </c>
    </row>
    <row r="166" ht="15.75" customHeight="1" spans="1:16">
      <c r="A166" s="54"/>
      <c r="B166" s="54"/>
      <c r="C166" s="54"/>
      <c r="D166" s="54"/>
      <c r="E166" s="54"/>
      <c r="F166" s="73">
        <v>1.64</v>
      </c>
      <c r="G166" s="5">
        <f t="shared" si="9"/>
        <v>6.24997430342134</v>
      </c>
      <c r="H166" s="5">
        <f t="shared" si="2"/>
        <v>6.03931611468691</v>
      </c>
      <c r="I166" s="5">
        <f t="shared" si="3"/>
        <v>1.48942394512262</v>
      </c>
      <c r="J166" s="5">
        <f t="shared" si="4"/>
        <v>0</v>
      </c>
      <c r="K166" s="8">
        <f t="shared" si="5"/>
        <v>0</v>
      </c>
      <c r="L166" s="5" t="e">
        <f t="shared" si="6"/>
        <v>#DIV/0!</v>
      </c>
      <c r="M166" s="8">
        <f t="shared" si="7"/>
        <v>0</v>
      </c>
      <c r="N166" s="5" t="e">
        <f t="shared" si="8"/>
        <v>#DIV/0!</v>
      </c>
      <c r="O166" s="5">
        <f t="shared" si="10"/>
        <v>0</v>
      </c>
      <c r="P166" s="12" t="e">
        <f t="shared" si="11"/>
        <v>#DIV/0!</v>
      </c>
    </row>
    <row r="167" ht="15.75" customHeight="1" spans="1:16">
      <c r="A167" s="54"/>
      <c r="B167" s="54"/>
      <c r="C167" s="54"/>
      <c r="D167" s="54"/>
      <c r="E167" s="54"/>
      <c r="F167" s="73">
        <v>1.65</v>
      </c>
      <c r="G167" s="5">
        <f t="shared" si="9"/>
        <v>6.3105156822501</v>
      </c>
      <c r="H167" s="5">
        <f t="shared" si="2"/>
        <v>6.05413788287624</v>
      </c>
      <c r="I167" s="5">
        <f t="shared" si="3"/>
        <v>1.47495323930256</v>
      </c>
      <c r="J167" s="5">
        <f t="shared" si="4"/>
        <v>0</v>
      </c>
      <c r="K167" s="8">
        <f t="shared" si="5"/>
        <v>0</v>
      </c>
      <c r="L167" s="5" t="e">
        <f t="shared" si="6"/>
        <v>#DIV/0!</v>
      </c>
      <c r="M167" s="8">
        <f t="shared" si="7"/>
        <v>0</v>
      </c>
      <c r="N167" s="5" t="e">
        <f t="shared" si="8"/>
        <v>#DIV/0!</v>
      </c>
      <c r="O167" s="5">
        <f t="shared" si="10"/>
        <v>0</v>
      </c>
      <c r="P167" s="12" t="e">
        <f t="shared" si="11"/>
        <v>#DIV/0!</v>
      </c>
    </row>
    <row r="168" ht="15.75" customHeight="1" spans="1:16">
      <c r="A168" s="54"/>
      <c r="B168" s="54"/>
      <c r="C168" s="54"/>
      <c r="D168" s="54"/>
      <c r="E168" s="54"/>
      <c r="F168" s="73">
        <v>1.66</v>
      </c>
      <c r="G168" s="5">
        <f t="shared" si="9"/>
        <v>6.37120383873122</v>
      </c>
      <c r="H168" s="5">
        <f t="shared" si="2"/>
        <v>6.068815648112</v>
      </c>
      <c r="I168" s="5">
        <f t="shared" si="3"/>
        <v>1.4606231256407</v>
      </c>
      <c r="J168" s="5">
        <f t="shared" si="4"/>
        <v>0</v>
      </c>
      <c r="K168" s="8">
        <f t="shared" si="5"/>
        <v>0</v>
      </c>
      <c r="L168" s="5" t="e">
        <f t="shared" si="6"/>
        <v>#DIV/0!</v>
      </c>
      <c r="M168" s="8">
        <f t="shared" si="7"/>
        <v>0</v>
      </c>
      <c r="N168" s="5" t="e">
        <f t="shared" si="8"/>
        <v>#DIV/0!</v>
      </c>
      <c r="O168" s="5">
        <f t="shared" si="10"/>
        <v>0</v>
      </c>
      <c r="P168" s="12" t="e">
        <f t="shared" si="11"/>
        <v>#DIV/0!</v>
      </c>
    </row>
    <row r="169" ht="15.75" customHeight="1" spans="1:16">
      <c r="A169" s="54"/>
      <c r="B169" s="54"/>
      <c r="C169" s="54"/>
      <c r="D169" s="54"/>
      <c r="E169" s="54"/>
      <c r="F169" s="73">
        <v>1.67</v>
      </c>
      <c r="G169" s="5">
        <f t="shared" si="9"/>
        <v>6.43203734682597</v>
      </c>
      <c r="H169" s="5">
        <f t="shared" si="2"/>
        <v>6.08335080947496</v>
      </c>
      <c r="I169" s="5">
        <f t="shared" si="3"/>
        <v>1.44643223819435</v>
      </c>
      <c r="J169" s="5">
        <f t="shared" si="4"/>
        <v>0</v>
      </c>
      <c r="K169" s="8">
        <f t="shared" si="5"/>
        <v>0</v>
      </c>
      <c r="L169" s="5" t="e">
        <f t="shared" si="6"/>
        <v>#DIV/0!</v>
      </c>
      <c r="M169" s="8">
        <f t="shared" si="7"/>
        <v>0</v>
      </c>
      <c r="N169" s="5" t="e">
        <f t="shared" si="8"/>
        <v>#DIV/0!</v>
      </c>
      <c r="O169" s="5">
        <f t="shared" si="10"/>
        <v>0</v>
      </c>
      <c r="P169" s="12" t="e">
        <f t="shared" si="11"/>
        <v>#DIV/0!</v>
      </c>
    </row>
    <row r="170" ht="15.75" customHeight="1" spans="1:16">
      <c r="A170" s="54"/>
      <c r="B170" s="54"/>
      <c r="C170" s="54"/>
      <c r="D170" s="54"/>
      <c r="E170" s="54"/>
      <c r="F170" s="73">
        <v>1.68</v>
      </c>
      <c r="G170" s="5">
        <f t="shared" si="9"/>
        <v>6.4930147943505</v>
      </c>
      <c r="H170" s="5">
        <f t="shared" si="2"/>
        <v>6.09774475245291</v>
      </c>
      <c r="I170" s="5">
        <f t="shared" si="3"/>
        <v>1.43237922429182</v>
      </c>
      <c r="J170" s="5">
        <f t="shared" si="4"/>
        <v>0</v>
      </c>
      <c r="K170" s="8">
        <f t="shared" si="5"/>
        <v>0</v>
      </c>
      <c r="L170" s="5" t="e">
        <f t="shared" si="6"/>
        <v>#DIV/0!</v>
      </c>
      <c r="M170" s="8">
        <f t="shared" si="7"/>
        <v>0</v>
      </c>
      <c r="N170" s="5" t="e">
        <f t="shared" si="8"/>
        <v>#DIV/0!</v>
      </c>
      <c r="O170" s="5">
        <f t="shared" si="10"/>
        <v>0</v>
      </c>
      <c r="P170" s="12" t="e">
        <f t="shared" si="11"/>
        <v>#DIV/0!</v>
      </c>
    </row>
    <row r="171" ht="15.75" customHeight="1" spans="1:16">
      <c r="A171" s="54"/>
      <c r="B171" s="54"/>
      <c r="C171" s="54"/>
      <c r="D171" s="54"/>
      <c r="E171" s="54"/>
      <c r="F171" s="73">
        <v>1.69</v>
      </c>
      <c r="G171" s="5">
        <f t="shared" si="9"/>
        <v>6.55413478284123</v>
      </c>
      <c r="H171" s="5">
        <f t="shared" si="2"/>
        <v>6.11199884907273</v>
      </c>
      <c r="I171" s="5">
        <f t="shared" si="3"/>
        <v>1.41846274440349</v>
      </c>
      <c r="J171" s="5">
        <f t="shared" si="4"/>
        <v>0</v>
      </c>
      <c r="K171" s="8">
        <f t="shared" si="5"/>
        <v>0</v>
      </c>
      <c r="L171" s="5" t="e">
        <f t="shared" si="6"/>
        <v>#DIV/0!</v>
      </c>
      <c r="M171" s="8">
        <f t="shared" si="7"/>
        <v>0</v>
      </c>
      <c r="N171" s="5" t="e">
        <f t="shared" si="8"/>
        <v>#DIV/0!</v>
      </c>
      <c r="O171" s="5">
        <f t="shared" si="10"/>
        <v>0</v>
      </c>
      <c r="P171" s="12" t="e">
        <f t="shared" si="11"/>
        <v>#DIV/0!</v>
      </c>
    </row>
    <row r="172" ht="15.75" customHeight="1" spans="1:16">
      <c r="A172" s="54"/>
      <c r="B172" s="54"/>
      <c r="C172" s="54"/>
      <c r="D172" s="54"/>
      <c r="E172" s="54"/>
      <c r="F172" s="73">
        <v>1.7</v>
      </c>
      <c r="G172" s="5">
        <f t="shared" si="9"/>
        <v>6.61539592742154</v>
      </c>
      <c r="H172" s="5">
        <f t="shared" si="2"/>
        <v>6.12611445803121</v>
      </c>
      <c r="I172" s="5">
        <f t="shared" si="3"/>
        <v>1.40468147201412</v>
      </c>
      <c r="J172" s="5">
        <f t="shared" si="4"/>
        <v>0</v>
      </c>
      <c r="K172" s="8">
        <f t="shared" si="5"/>
        <v>0</v>
      </c>
      <c r="L172" s="5" t="e">
        <f t="shared" si="6"/>
        <v>#DIV/0!</v>
      </c>
      <c r="M172" s="8">
        <f t="shared" si="7"/>
        <v>0</v>
      </c>
      <c r="N172" s="5" t="e">
        <f t="shared" si="8"/>
        <v>#DIV/0!</v>
      </c>
      <c r="O172" s="5">
        <f t="shared" si="10"/>
        <v>0</v>
      </c>
      <c r="P172" s="12" t="e">
        <f t="shared" si="11"/>
        <v>#DIV/0!</v>
      </c>
    </row>
    <row r="173" ht="15.75" customHeight="1" spans="1:16">
      <c r="A173" s="54"/>
      <c r="B173" s="54"/>
      <c r="C173" s="54"/>
      <c r="D173" s="54"/>
      <c r="E173" s="54"/>
      <c r="F173" s="73">
        <v>1.71</v>
      </c>
      <c r="G173" s="5">
        <f t="shared" si="9"/>
        <v>6.67679685666979</v>
      </c>
      <c r="H173" s="5">
        <f t="shared" si="2"/>
        <v>6.1400929248245</v>
      </c>
      <c r="I173" s="5">
        <f t="shared" si="3"/>
        <v>1.39103409349642</v>
      </c>
      <c r="J173" s="5">
        <f t="shared" si="4"/>
        <v>0</v>
      </c>
      <c r="K173" s="8">
        <f t="shared" si="5"/>
        <v>0</v>
      </c>
      <c r="L173" s="5" t="e">
        <f t="shared" si="6"/>
        <v>#DIV/0!</v>
      </c>
      <c r="M173" s="8">
        <f t="shared" si="7"/>
        <v>0</v>
      </c>
      <c r="N173" s="5" t="e">
        <f t="shared" si="8"/>
        <v>#DIV/0!</v>
      </c>
      <c r="O173" s="5">
        <f t="shared" si="10"/>
        <v>0</v>
      </c>
      <c r="P173" s="12" t="e">
        <f t="shared" si="11"/>
        <v>#DIV/0!</v>
      </c>
    </row>
    <row r="174" ht="15.75" customHeight="1" spans="1:16">
      <c r="A174" s="54"/>
      <c r="B174" s="54"/>
      <c r="C174" s="54"/>
      <c r="D174" s="54"/>
      <c r="E174" s="54"/>
      <c r="F174" s="73">
        <v>1.72</v>
      </c>
      <c r="G174" s="5">
        <f t="shared" si="9"/>
        <v>6.73833621248855</v>
      </c>
      <c r="H174" s="5">
        <f t="shared" si="2"/>
        <v>6.15393558187642</v>
      </c>
      <c r="I174" s="5">
        <f t="shared" si="3"/>
        <v>1.37751930798583</v>
      </c>
      <c r="J174" s="5">
        <f t="shared" si="4"/>
        <v>0</v>
      </c>
      <c r="K174" s="8">
        <f t="shared" si="5"/>
        <v>0</v>
      </c>
      <c r="L174" s="5" t="e">
        <f t="shared" si="6"/>
        <v>#DIV/0!</v>
      </c>
      <c r="M174" s="8">
        <f t="shared" si="7"/>
        <v>0</v>
      </c>
      <c r="N174" s="5" t="e">
        <f t="shared" si="8"/>
        <v>#DIV/0!</v>
      </c>
      <c r="O174" s="5">
        <f t="shared" si="10"/>
        <v>0</v>
      </c>
      <c r="P174" s="12" t="e">
        <f t="shared" si="11"/>
        <v>#DIV/0!</v>
      </c>
    </row>
    <row r="175" ht="15.75" customHeight="1" spans="1:16">
      <c r="A175" s="54"/>
      <c r="B175" s="54"/>
      <c r="C175" s="54"/>
      <c r="D175" s="54"/>
      <c r="E175" s="54"/>
      <c r="F175" s="73">
        <v>1.73</v>
      </c>
      <c r="G175" s="5">
        <f t="shared" si="9"/>
        <v>6.8000126499752</v>
      </c>
      <c r="H175" s="5">
        <f t="shared" si="2"/>
        <v>6.16764374866543</v>
      </c>
      <c r="I175" s="5">
        <f t="shared" si="3"/>
        <v>1.36413582725652</v>
      </c>
      <c r="J175" s="5">
        <f t="shared" si="4"/>
        <v>0</v>
      </c>
      <c r="K175" s="8">
        <f t="shared" si="5"/>
        <v>0</v>
      </c>
      <c r="L175" s="5" t="e">
        <f t="shared" si="6"/>
        <v>#DIV/0!</v>
      </c>
      <c r="M175" s="8">
        <f t="shared" si="7"/>
        <v>0</v>
      </c>
      <c r="N175" s="5" t="e">
        <f t="shared" si="8"/>
        <v>#DIV/0!</v>
      </c>
      <c r="O175" s="5">
        <f t="shared" si="10"/>
        <v>0</v>
      </c>
      <c r="P175" s="12" t="e">
        <f t="shared" si="11"/>
        <v>#DIV/0!</v>
      </c>
    </row>
    <row r="176" ht="15.75" customHeight="1" spans="1:16">
      <c r="A176" s="54"/>
      <c r="B176" s="54"/>
      <c r="C176" s="54"/>
      <c r="D176" s="54"/>
      <c r="E176" s="54"/>
      <c r="F176" s="73">
        <v>1.74</v>
      </c>
      <c r="G176" s="5">
        <f t="shared" si="9"/>
        <v>6.86182483729371</v>
      </c>
      <c r="H176" s="5">
        <f t="shared" si="2"/>
        <v>6.18121873185042</v>
      </c>
      <c r="I176" s="5">
        <f t="shared" si="3"/>
        <v>1.35088237559859</v>
      </c>
      <c r="J176" s="5">
        <f t="shared" si="4"/>
        <v>0</v>
      </c>
      <c r="K176" s="8">
        <f t="shared" si="5"/>
        <v>0</v>
      </c>
      <c r="L176" s="5" t="e">
        <f t="shared" si="6"/>
        <v>#DIV/0!</v>
      </c>
      <c r="M176" s="8">
        <f t="shared" si="7"/>
        <v>0</v>
      </c>
      <c r="N176" s="5" t="e">
        <f t="shared" si="8"/>
        <v>#DIV/0!</v>
      </c>
      <c r="O176" s="5">
        <f t="shared" si="10"/>
        <v>0</v>
      </c>
      <c r="P176" s="12" t="e">
        <f t="shared" si="11"/>
        <v>#DIV/0!</v>
      </c>
    </row>
    <row r="177" ht="15.75" customHeight="1" spans="1:16">
      <c r="A177" s="54"/>
      <c r="B177" s="54"/>
      <c r="C177" s="54"/>
      <c r="D177" s="54"/>
      <c r="E177" s="54"/>
      <c r="F177" s="73">
        <v>1.75</v>
      </c>
      <c r="G177" s="5">
        <f t="shared" si="9"/>
        <v>6.92377145554766</v>
      </c>
      <c r="H177" s="5">
        <f t="shared" si="2"/>
        <v>6.19466182539523</v>
      </c>
      <c r="I177" s="5">
        <f t="shared" si="3"/>
        <v>1.3377576896965</v>
      </c>
      <c r="J177" s="5">
        <f t="shared" si="4"/>
        <v>0</v>
      </c>
      <c r="K177" s="8">
        <f t="shared" si="5"/>
        <v>0</v>
      </c>
      <c r="L177" s="5" t="e">
        <f t="shared" si="6"/>
        <v>#DIV/0!</v>
      </c>
      <c r="M177" s="8">
        <f t="shared" si="7"/>
        <v>0</v>
      </c>
      <c r="N177" s="5" t="e">
        <f t="shared" si="8"/>
        <v>#DIV/0!</v>
      </c>
      <c r="O177" s="5">
        <f t="shared" si="10"/>
        <v>0</v>
      </c>
      <c r="P177" s="12" t="e">
        <f t="shared" si="11"/>
        <v>#DIV/0!</v>
      </c>
    </row>
    <row r="178" ht="15.75" customHeight="1" spans="1:16">
      <c r="A178" s="54"/>
      <c r="B178" s="54"/>
      <c r="C178" s="54"/>
      <c r="D178" s="54"/>
      <c r="E178" s="54"/>
      <c r="F178" s="73">
        <v>1.76</v>
      </c>
      <c r="G178" s="5">
        <f t="shared" si="9"/>
        <v>6.98585119865458</v>
      </c>
      <c r="H178" s="5">
        <f t="shared" si="2"/>
        <v>6.20797431069204</v>
      </c>
      <c r="I178" s="5">
        <f t="shared" si="3"/>
        <v>1.32476051850859</v>
      </c>
      <c r="J178" s="5">
        <f t="shared" si="4"/>
        <v>0</v>
      </c>
      <c r="K178" s="8">
        <f t="shared" si="5"/>
        <v>0</v>
      </c>
      <c r="L178" s="5" t="e">
        <f t="shared" si="6"/>
        <v>#DIV/0!</v>
      </c>
      <c r="M178" s="8">
        <f t="shared" si="7"/>
        <v>0</v>
      </c>
      <c r="N178" s="5" t="e">
        <f t="shared" si="8"/>
        <v>#DIV/0!</v>
      </c>
      <c r="O178" s="5">
        <f t="shared" si="10"/>
        <v>0</v>
      </c>
      <c r="P178" s="12" t="e">
        <f t="shared" si="11"/>
        <v>#DIV/0!</v>
      </c>
    </row>
    <row r="179" ht="15.75" customHeight="1" spans="1:16">
      <c r="A179" s="54"/>
      <c r="B179" s="54"/>
      <c r="C179" s="54"/>
      <c r="D179" s="54"/>
      <c r="E179" s="54"/>
      <c r="F179" s="73">
        <v>1.77</v>
      </c>
      <c r="G179" s="5">
        <f t="shared" si="9"/>
        <v>7.04806277322142</v>
      </c>
      <c r="H179" s="5">
        <f t="shared" si="2"/>
        <v>6.22115745668349</v>
      </c>
      <c r="I179" s="5">
        <f t="shared" si="3"/>
        <v>1.3118896231479</v>
      </c>
      <c r="J179" s="5">
        <f t="shared" si="4"/>
        <v>0</v>
      </c>
      <c r="K179" s="8">
        <f t="shared" si="5"/>
        <v>0</v>
      </c>
      <c r="L179" s="5" t="e">
        <f t="shared" si="6"/>
        <v>#DIV/0!</v>
      </c>
      <c r="M179" s="8">
        <f t="shared" si="7"/>
        <v>0</v>
      </c>
      <c r="N179" s="5" t="e">
        <f t="shared" si="8"/>
        <v>#DIV/0!</v>
      </c>
      <c r="O179" s="5">
        <f t="shared" si="10"/>
        <v>0</v>
      </c>
      <c r="P179" s="12" t="e">
        <f t="shared" si="11"/>
        <v>#DIV/0!</v>
      </c>
    </row>
    <row r="180" ht="15.75" customHeight="1" spans="1:16">
      <c r="A180" s="54"/>
      <c r="B180" s="54"/>
      <c r="C180" s="54"/>
      <c r="D180" s="54"/>
      <c r="E180" s="54"/>
      <c r="F180" s="73">
        <v>1.78</v>
      </c>
      <c r="G180" s="5">
        <f t="shared" si="9"/>
        <v>7.11040489842125</v>
      </c>
      <c r="H180" s="5">
        <f t="shared" si="2"/>
        <v>6.2342125199836</v>
      </c>
      <c r="I180" s="5">
        <f t="shared" si="3"/>
        <v>1.29914377676405</v>
      </c>
      <c r="J180" s="5">
        <f t="shared" si="4"/>
        <v>0</v>
      </c>
      <c r="K180" s="8">
        <f t="shared" si="5"/>
        <v>0</v>
      </c>
      <c r="L180" s="5" t="e">
        <f t="shared" si="6"/>
        <v>#DIV/0!</v>
      </c>
      <c r="M180" s="8">
        <f t="shared" si="7"/>
        <v>0</v>
      </c>
      <c r="N180" s="5" t="e">
        <f t="shared" si="8"/>
        <v>#DIV/0!</v>
      </c>
      <c r="O180" s="5">
        <f t="shared" si="10"/>
        <v>0</v>
      </c>
      <c r="P180" s="12" t="e">
        <f t="shared" si="11"/>
        <v>#DIV/0!</v>
      </c>
    </row>
    <row r="181" ht="15.75" customHeight="1" spans="1:16">
      <c r="A181" s="54"/>
      <c r="B181" s="54"/>
      <c r="C181" s="54"/>
      <c r="D181" s="54"/>
      <c r="E181" s="54"/>
      <c r="F181" s="73">
        <v>1.79</v>
      </c>
      <c r="G181" s="5">
        <f t="shared" si="9"/>
        <v>7.17287630587123</v>
      </c>
      <c r="H181" s="5">
        <f t="shared" si="2"/>
        <v>6.24714074499761</v>
      </c>
      <c r="I181" s="5">
        <f t="shared" si="3"/>
        <v>1.28652176442627</v>
      </c>
      <c r="J181" s="5">
        <f t="shared" si="4"/>
        <v>0</v>
      </c>
      <c r="K181" s="8">
        <f t="shared" si="5"/>
        <v>0</v>
      </c>
      <c r="L181" s="5" t="e">
        <f t="shared" si="6"/>
        <v>#DIV/0!</v>
      </c>
      <c r="M181" s="8">
        <f t="shared" si="7"/>
        <v>0</v>
      </c>
      <c r="N181" s="5" t="e">
        <f t="shared" si="8"/>
        <v>#DIV/0!</v>
      </c>
      <c r="O181" s="5">
        <f t="shared" si="10"/>
        <v>0</v>
      </c>
      <c r="P181" s="12" t="e">
        <f t="shared" si="11"/>
        <v>#DIV/0!</v>
      </c>
    </row>
    <row r="182" ht="15.75" customHeight="1" spans="1:16">
      <c r="A182" s="54"/>
      <c r="B182" s="54"/>
      <c r="C182" s="54"/>
      <c r="D182" s="54"/>
      <c r="E182" s="54"/>
      <c r="F182" s="73">
        <v>1.8</v>
      </c>
      <c r="G182" s="5">
        <f t="shared" si="9"/>
        <v>7.23547573951163</v>
      </c>
      <c r="H182" s="5">
        <f t="shared" si="2"/>
        <v>6.25994336404056</v>
      </c>
      <c r="I182" s="5">
        <f t="shared" si="3"/>
        <v>1.27402238300764</v>
      </c>
      <c r="J182" s="5">
        <f t="shared" si="4"/>
        <v>0</v>
      </c>
      <c r="K182" s="8">
        <f t="shared" si="5"/>
        <v>0</v>
      </c>
      <c r="L182" s="5" t="e">
        <f t="shared" si="6"/>
        <v>#DIV/0!</v>
      </c>
      <c r="M182" s="8">
        <f t="shared" si="7"/>
        <v>0</v>
      </c>
      <c r="N182" s="5" t="e">
        <f t="shared" si="8"/>
        <v>#DIV/0!</v>
      </c>
      <c r="O182" s="5">
        <f t="shared" si="10"/>
        <v>0</v>
      </c>
      <c r="P182" s="12" t="e">
        <f t="shared" si="11"/>
        <v>#DIV/0!</v>
      </c>
    </row>
    <row r="183" ht="15.75" customHeight="1" spans="1:16">
      <c r="A183" s="54"/>
      <c r="B183" s="54"/>
      <c r="C183" s="54"/>
      <c r="D183" s="54"/>
      <c r="E183" s="54"/>
      <c r="F183" s="73">
        <v>1.81</v>
      </c>
      <c r="G183" s="5">
        <f t="shared" si="9"/>
        <v>7.29820195548618</v>
      </c>
      <c r="H183" s="5">
        <f t="shared" si="2"/>
        <v>6.27262159745475</v>
      </c>
      <c r="I183" s="5">
        <f t="shared" si="3"/>
        <v>1.26164444107039</v>
      </c>
      <c r="J183" s="5">
        <f t="shared" si="4"/>
        <v>0</v>
      </c>
      <c r="K183" s="8">
        <f t="shared" si="5"/>
        <v>0</v>
      </c>
      <c r="L183" s="5" t="e">
        <f t="shared" si="6"/>
        <v>#DIV/0!</v>
      </c>
      <c r="M183" s="8">
        <f t="shared" si="7"/>
        <v>0</v>
      </c>
      <c r="N183" s="5" t="e">
        <f t="shared" si="8"/>
        <v>#DIV/0!</v>
      </c>
      <c r="O183" s="5">
        <f t="shared" si="10"/>
        <v>0</v>
      </c>
      <c r="P183" s="12" t="e">
        <f t="shared" si="11"/>
        <v>#DIV/0!</v>
      </c>
    </row>
    <row r="184" ht="15.75" customHeight="1" spans="1:16">
      <c r="A184" s="54"/>
      <c r="B184" s="54"/>
      <c r="C184" s="54"/>
      <c r="D184" s="54"/>
      <c r="E184" s="54"/>
      <c r="F184" s="73">
        <v>1.82</v>
      </c>
      <c r="G184" s="5">
        <f t="shared" si="9"/>
        <v>7.36105372202344</v>
      </c>
      <c r="H184" s="5">
        <f t="shared" si="2"/>
        <v>6.28517665372609</v>
      </c>
      <c r="I184" s="5">
        <f t="shared" si="3"/>
        <v>1.24938675875231</v>
      </c>
      <c r="J184" s="5">
        <f t="shared" si="4"/>
        <v>0</v>
      </c>
      <c r="K184" s="8">
        <f t="shared" si="5"/>
        <v>0</v>
      </c>
      <c r="L184" s="5" t="e">
        <f t="shared" si="6"/>
        <v>#DIV/0!</v>
      </c>
      <c r="M184" s="8">
        <f t="shared" si="7"/>
        <v>0</v>
      </c>
      <c r="N184" s="5" t="e">
        <f t="shared" si="8"/>
        <v>#DIV/0!</v>
      </c>
      <c r="O184" s="5">
        <f t="shared" si="10"/>
        <v>0</v>
      </c>
      <c r="P184" s="12" t="e">
        <f t="shared" si="11"/>
        <v>#DIV/0!</v>
      </c>
    </row>
    <row r="185" ht="15.75" customHeight="1" spans="1:16">
      <c r="A185" s="54"/>
      <c r="B185" s="54"/>
      <c r="C185" s="54"/>
      <c r="D185" s="54"/>
      <c r="E185" s="54"/>
      <c r="F185" s="73">
        <v>1.83</v>
      </c>
      <c r="G185" s="5">
        <f t="shared" si="9"/>
        <v>7.42402981931943</v>
      </c>
      <c r="H185" s="5">
        <f t="shared" si="2"/>
        <v>6.29760972959927</v>
      </c>
      <c r="I185" s="5">
        <f t="shared" si="3"/>
        <v>1.23724816765433</v>
      </c>
      <c r="J185" s="5">
        <f t="shared" si="4"/>
        <v>0</v>
      </c>
      <c r="K185" s="8">
        <f t="shared" si="5"/>
        <v>0</v>
      </c>
      <c r="L185" s="5" t="e">
        <f t="shared" si="6"/>
        <v>#DIV/0!</v>
      </c>
      <c r="M185" s="8">
        <f t="shared" si="7"/>
        <v>0</v>
      </c>
      <c r="N185" s="5" t="e">
        <f t="shared" si="8"/>
        <v>#DIV/0!</v>
      </c>
      <c r="O185" s="5">
        <f t="shared" si="10"/>
        <v>0</v>
      </c>
      <c r="P185" s="12" t="e">
        <f t="shared" si="11"/>
        <v>#DIV/0!</v>
      </c>
    </row>
    <row r="186" ht="15.75" customHeight="1" spans="1:16">
      <c r="A186" s="54"/>
      <c r="B186" s="54"/>
      <c r="C186" s="54"/>
      <c r="D186" s="54"/>
      <c r="E186" s="54"/>
      <c r="F186" s="73">
        <v>1.84</v>
      </c>
      <c r="G186" s="5">
        <f t="shared" si="9"/>
        <v>7.48712903942135</v>
      </c>
      <c r="H186" s="5">
        <f t="shared" si="2"/>
        <v>6.30992201019183</v>
      </c>
      <c r="I186" s="5">
        <f t="shared" si="3"/>
        <v>1.2252275107291</v>
      </c>
      <c r="J186" s="5">
        <f t="shared" si="4"/>
        <v>0</v>
      </c>
      <c r="K186" s="8">
        <f t="shared" si="5"/>
        <v>0</v>
      </c>
      <c r="L186" s="5" t="e">
        <f t="shared" si="6"/>
        <v>#DIV/0!</v>
      </c>
      <c r="M186" s="8">
        <f t="shared" si="7"/>
        <v>0</v>
      </c>
      <c r="N186" s="5" t="e">
        <f t="shared" si="8"/>
        <v>#DIV/0!</v>
      </c>
      <c r="O186" s="5">
        <f t="shared" si="10"/>
        <v>0</v>
      </c>
      <c r="P186" s="12" t="e">
        <f t="shared" si="11"/>
        <v>#DIV/0!</v>
      </c>
    </row>
    <row r="187" ht="15.75" customHeight="1" spans="1:16">
      <c r="A187" s="54"/>
      <c r="B187" s="54"/>
      <c r="C187" s="54"/>
      <c r="D187" s="54"/>
      <c r="E187" s="54"/>
      <c r="F187" s="73">
        <v>1.85</v>
      </c>
      <c r="G187" s="5">
        <f t="shared" si="9"/>
        <v>7.55035018611242</v>
      </c>
      <c r="H187" s="5">
        <f t="shared" si="2"/>
        <v>6.32211466910717</v>
      </c>
      <c r="I187" s="5">
        <f t="shared" si="3"/>
        <v>1.21332364217074</v>
      </c>
      <c r="J187" s="5">
        <f t="shared" si="4"/>
        <v>0</v>
      </c>
      <c r="K187" s="8">
        <f t="shared" si="5"/>
        <v>0</v>
      </c>
      <c r="L187" s="5" t="e">
        <f t="shared" si="6"/>
        <v>#DIV/0!</v>
      </c>
      <c r="M187" s="8">
        <f t="shared" si="7"/>
        <v>0</v>
      </c>
      <c r="N187" s="5" t="e">
        <f t="shared" si="8"/>
        <v>#DIV/0!</v>
      </c>
      <c r="O187" s="5">
        <f t="shared" si="10"/>
        <v>0</v>
      </c>
      <c r="P187" s="12" t="e">
        <f t="shared" si="11"/>
        <v>#DIV/0!</v>
      </c>
    </row>
    <row r="188" ht="15.75" customHeight="1" spans="1:16">
      <c r="A188" s="54"/>
      <c r="B188" s="54"/>
      <c r="C188" s="54"/>
      <c r="D188" s="54"/>
      <c r="E188" s="54"/>
      <c r="F188" s="73">
        <v>1.86</v>
      </c>
      <c r="G188" s="5">
        <f t="shared" si="9"/>
        <v>7.61369207479789</v>
      </c>
      <c r="H188" s="5">
        <f t="shared" si="2"/>
        <v>6.33418886854633</v>
      </c>
      <c r="I188" s="5">
        <f t="shared" si="3"/>
        <v>1.2015354273056</v>
      </c>
      <c r="J188" s="5">
        <f t="shared" si="4"/>
        <v>0</v>
      </c>
      <c r="K188" s="8">
        <f t="shared" si="5"/>
        <v>0</v>
      </c>
      <c r="L188" s="5" t="e">
        <f t="shared" si="6"/>
        <v>#DIV/0!</v>
      </c>
      <c r="M188" s="8">
        <f t="shared" si="7"/>
        <v>0</v>
      </c>
      <c r="N188" s="5" t="e">
        <f t="shared" si="8"/>
        <v>#DIV/0!</v>
      </c>
      <c r="O188" s="5">
        <f t="shared" si="10"/>
        <v>0</v>
      </c>
      <c r="P188" s="12" t="e">
        <f t="shared" si="11"/>
        <v>#DIV/0!</v>
      </c>
    </row>
    <row r="189" ht="15.75" customHeight="1" spans="1:16">
      <c r="A189" s="54"/>
      <c r="B189" s="54"/>
      <c r="C189" s="54"/>
      <c r="D189" s="54"/>
      <c r="E189" s="54"/>
      <c r="F189" s="73">
        <v>1.87</v>
      </c>
      <c r="G189" s="5">
        <f t="shared" si="9"/>
        <v>7.67715353239208</v>
      </c>
      <c r="H189" s="5">
        <f t="shared" si="2"/>
        <v>6.34614575941888</v>
      </c>
      <c r="I189" s="5">
        <f t="shared" si="3"/>
        <v>1.18986174248412</v>
      </c>
      <c r="J189" s="5">
        <f t="shared" si="4"/>
        <v>0</v>
      </c>
      <c r="K189" s="8">
        <f t="shared" si="5"/>
        <v>0</v>
      </c>
      <c r="L189" s="5" t="e">
        <f t="shared" si="6"/>
        <v>#DIV/0!</v>
      </c>
      <c r="M189" s="8">
        <f t="shared" si="7"/>
        <v>0</v>
      </c>
      <c r="N189" s="5" t="e">
        <f t="shared" si="8"/>
        <v>#DIV/0!</v>
      </c>
      <c r="O189" s="5">
        <f t="shared" si="10"/>
        <v>0</v>
      </c>
      <c r="P189" s="12" t="e">
        <f t="shared" si="11"/>
        <v>#DIV/0!</v>
      </c>
    </row>
    <row r="190" ht="15.75" customHeight="1" spans="1:16">
      <c r="A190" s="54"/>
      <c r="B190" s="54"/>
      <c r="C190" s="54"/>
      <c r="D190" s="54"/>
      <c r="E190" s="54"/>
      <c r="F190" s="73">
        <v>1.88</v>
      </c>
      <c r="G190" s="5">
        <f t="shared" si="9"/>
        <v>7.7407333972066</v>
      </c>
      <c r="H190" s="5">
        <f t="shared" si="2"/>
        <v>6.35798648145252</v>
      </c>
      <c r="I190" s="5">
        <f t="shared" si="3"/>
        <v>1.17830147497371</v>
      </c>
      <c r="J190" s="5">
        <f t="shared" si="4"/>
        <v>0</v>
      </c>
      <c r="K190" s="8">
        <f t="shared" si="5"/>
        <v>0</v>
      </c>
      <c r="L190" s="5" t="e">
        <f t="shared" si="6"/>
        <v>#DIV/0!</v>
      </c>
      <c r="M190" s="8">
        <f t="shared" si="7"/>
        <v>0</v>
      </c>
      <c r="N190" s="5" t="e">
        <f t="shared" si="8"/>
        <v>#DIV/0!</v>
      </c>
      <c r="O190" s="5">
        <f t="shared" si="10"/>
        <v>0</v>
      </c>
      <c r="P190" s="12" t="e">
        <f t="shared" si="11"/>
        <v>#DIV/0!</v>
      </c>
    </row>
    <row r="191" ht="15.75" customHeight="1" spans="1:16">
      <c r="A191" s="54"/>
      <c r="B191" s="54"/>
      <c r="C191" s="54"/>
      <c r="D191" s="54"/>
      <c r="E191" s="54"/>
      <c r="F191" s="73">
        <v>1.89</v>
      </c>
      <c r="G191" s="5">
        <f t="shared" si="9"/>
        <v>7.80443051883962</v>
      </c>
      <c r="H191" s="5">
        <f t="shared" si="2"/>
        <v>6.36971216330179</v>
      </c>
      <c r="I191" s="5">
        <f t="shared" si="3"/>
        <v>1.16685352285267</v>
      </c>
      <c r="J191" s="5">
        <f t="shared" si="4"/>
        <v>0</v>
      </c>
      <c r="K191" s="8">
        <f t="shared" si="5"/>
        <v>0</v>
      </c>
      <c r="L191" s="5" t="e">
        <f t="shared" si="6"/>
        <v>#DIV/0!</v>
      </c>
      <c r="M191" s="8">
        <f t="shared" si="7"/>
        <v>0</v>
      </c>
      <c r="N191" s="5" t="e">
        <f t="shared" si="8"/>
        <v>#DIV/0!</v>
      </c>
      <c r="O191" s="5">
        <f t="shared" si="10"/>
        <v>0</v>
      </c>
      <c r="P191" s="12" t="e">
        <f t="shared" si="11"/>
        <v>#DIV/0!</v>
      </c>
    </row>
    <row r="192" ht="15.75" customHeight="1" spans="1:16">
      <c r="A192" s="54"/>
      <c r="B192" s="54"/>
      <c r="C192" s="54"/>
      <c r="D192" s="54"/>
      <c r="E192" s="54"/>
      <c r="F192" s="73">
        <v>1.9</v>
      </c>
      <c r="G192" s="5">
        <f t="shared" si="9"/>
        <v>7.86824375806618</v>
      </c>
      <c r="H192" s="5">
        <f t="shared" si="2"/>
        <v>6.38132392265564</v>
      </c>
      <c r="I192" s="5">
        <f t="shared" si="3"/>
        <v>1.15551679490519</v>
      </c>
      <c r="J192" s="5">
        <f t="shared" si="4"/>
        <v>0</v>
      </c>
      <c r="K192" s="8">
        <f t="shared" si="5"/>
        <v>0</v>
      </c>
      <c r="L192" s="5" t="e">
        <f t="shared" si="6"/>
        <v>#DIV/0!</v>
      </c>
      <c r="M192" s="8">
        <f t="shared" si="7"/>
        <v>0</v>
      </c>
      <c r="N192" s="5" t="e">
        <f t="shared" si="8"/>
        <v>#DIV/0!</v>
      </c>
      <c r="O192" s="5">
        <f t="shared" si="10"/>
        <v>0</v>
      </c>
      <c r="P192" s="12" t="e">
        <f t="shared" si="11"/>
        <v>#DIV/0!</v>
      </c>
    </row>
    <row r="193" ht="15.75" customHeight="1" spans="1:16">
      <c r="A193" s="54"/>
      <c r="B193" s="54"/>
      <c r="C193" s="54"/>
      <c r="D193" s="54"/>
      <c r="E193" s="54"/>
      <c r="F193" s="73">
        <v>1.91</v>
      </c>
      <c r="G193" s="5">
        <f t="shared" si="9"/>
        <v>7.93217198672961</v>
      </c>
      <c r="H193" s="5">
        <f t="shared" si="2"/>
        <v>6.39282286634393</v>
      </c>
      <c r="I193" s="5">
        <f t="shared" si="3"/>
        <v>1.14429021051733</v>
      </c>
      <c r="J193" s="5">
        <f t="shared" si="4"/>
        <v>0</v>
      </c>
      <c r="K193" s="8">
        <f t="shared" si="5"/>
        <v>0</v>
      </c>
      <c r="L193" s="5" t="e">
        <f t="shared" si="6"/>
        <v>#DIV/0!</v>
      </c>
      <c r="M193" s="8">
        <f t="shared" si="7"/>
        <v>0</v>
      </c>
      <c r="N193" s="5" t="e">
        <f t="shared" si="8"/>
        <v>#DIV/0!</v>
      </c>
      <c r="O193" s="5">
        <f t="shared" si="10"/>
        <v>0</v>
      </c>
      <c r="P193" s="12" t="e">
        <f t="shared" si="11"/>
        <v>#DIV/0!</v>
      </c>
    </row>
    <row r="194" ht="15.75" customHeight="1" spans="1:16">
      <c r="A194" s="54"/>
      <c r="B194" s="54"/>
      <c r="C194" s="54"/>
      <c r="D194" s="54"/>
      <c r="E194" s="54"/>
      <c r="F194" s="73">
        <v>1.92</v>
      </c>
      <c r="G194" s="5">
        <f t="shared" si="9"/>
        <v>7.99621408763404</v>
      </c>
      <c r="H194" s="5">
        <f t="shared" si="2"/>
        <v>6.40421009044298</v>
      </c>
      <c r="I194" s="5">
        <f t="shared" si="3"/>
        <v>1.13317269957399</v>
      </c>
      <c r="J194" s="5">
        <f t="shared" si="4"/>
        <v>0</v>
      </c>
      <c r="K194" s="8">
        <f t="shared" si="5"/>
        <v>0</v>
      </c>
      <c r="L194" s="5" t="e">
        <f t="shared" si="6"/>
        <v>#DIV/0!</v>
      </c>
      <c r="M194" s="8">
        <f t="shared" si="7"/>
        <v>0</v>
      </c>
      <c r="N194" s="5" t="e">
        <f t="shared" si="8"/>
        <v>#DIV/0!</v>
      </c>
      <c r="O194" s="5">
        <f t="shared" si="10"/>
        <v>0</v>
      </c>
      <c r="P194" s="12" t="e">
        <f t="shared" si="11"/>
        <v>#DIV/0!</v>
      </c>
    </row>
    <row r="195" ht="15.75" customHeight="1" spans="1:16">
      <c r="A195" s="54"/>
      <c r="B195" s="54"/>
      <c r="C195" s="54"/>
      <c r="D195" s="54"/>
      <c r="E195" s="54"/>
      <c r="F195" s="73">
        <v>1.93</v>
      </c>
      <c r="G195" s="5">
        <f t="shared" si="9"/>
        <v>8.06036895443784</v>
      </c>
      <c r="H195" s="5">
        <f t="shared" si="2"/>
        <v>6.41548668038002</v>
      </c>
      <c r="I195" s="5">
        <f t="shared" si="3"/>
        <v>1.12216320235692</v>
      </c>
      <c r="J195" s="5">
        <f t="shared" si="4"/>
        <v>0</v>
      </c>
      <c r="K195" s="8">
        <f t="shared" si="5"/>
        <v>0</v>
      </c>
      <c r="L195" s="5" t="e">
        <f t="shared" si="6"/>
        <v>#DIV/0!</v>
      </c>
      <c r="M195" s="8">
        <f t="shared" si="7"/>
        <v>0</v>
      </c>
      <c r="N195" s="5" t="e">
        <f t="shared" si="8"/>
        <v>#DIV/0!</v>
      </c>
      <c r="O195" s="5">
        <f t="shared" si="10"/>
        <v>0</v>
      </c>
      <c r="P195" s="12" t="e">
        <f t="shared" si="11"/>
        <v>#DIV/0!</v>
      </c>
    </row>
    <row r="196" ht="15.75" customHeight="1" spans="1:16">
      <c r="A196" s="54"/>
      <c r="B196" s="54"/>
      <c r="C196" s="54"/>
      <c r="D196" s="54"/>
      <c r="E196" s="54"/>
      <c r="F196" s="73">
        <v>1.94</v>
      </c>
      <c r="G196" s="5">
        <f t="shared" si="9"/>
        <v>8.12463549154821</v>
      </c>
      <c r="H196" s="5">
        <f t="shared" si="2"/>
        <v>6.42665371103667</v>
      </c>
      <c r="I196" s="5">
        <f t="shared" si="3"/>
        <v>1.11126066944372</v>
      </c>
      <c r="J196" s="5">
        <f t="shared" si="4"/>
        <v>0</v>
      </c>
      <c r="K196" s="8">
        <f t="shared" si="5"/>
        <v>0</v>
      </c>
      <c r="L196" s="5" t="e">
        <f t="shared" si="6"/>
        <v>#DIV/0!</v>
      </c>
      <c r="M196" s="8">
        <f t="shared" si="7"/>
        <v>0</v>
      </c>
      <c r="N196" s="5" t="e">
        <f t="shared" si="8"/>
        <v>#DIV/0!</v>
      </c>
      <c r="O196" s="5">
        <f t="shared" si="10"/>
        <v>0</v>
      </c>
      <c r="P196" s="12" t="e">
        <f t="shared" si="11"/>
        <v>#DIV/0!</v>
      </c>
    </row>
    <row r="197" ht="15.75" customHeight="1" spans="1:16">
      <c r="A197" s="54"/>
      <c r="B197" s="54"/>
      <c r="C197" s="54"/>
      <c r="D197" s="54"/>
      <c r="E197" s="54"/>
      <c r="F197" s="73">
        <v>1.95</v>
      </c>
      <c r="G197" s="5">
        <f t="shared" si="9"/>
        <v>8.18901261401673</v>
      </c>
      <c r="H197" s="5">
        <f t="shared" si="2"/>
        <v>6.43771224685136</v>
      </c>
      <c r="I197" s="5">
        <f t="shared" si="3"/>
        <v>1.10046406160779</v>
      </c>
      <c r="J197" s="5">
        <f t="shared" si="4"/>
        <v>0</v>
      </c>
      <c r="K197" s="8">
        <f t="shared" si="5"/>
        <v>0</v>
      </c>
      <c r="L197" s="5" t="e">
        <f t="shared" si="6"/>
        <v>#DIV/0!</v>
      </c>
      <c r="M197" s="8">
        <f t="shared" si="7"/>
        <v>0</v>
      </c>
      <c r="N197" s="5" t="e">
        <f t="shared" si="8"/>
        <v>#DIV/0!</v>
      </c>
      <c r="O197" s="5">
        <f t="shared" si="10"/>
        <v>0</v>
      </c>
      <c r="P197" s="12" t="e">
        <f t="shared" si="11"/>
        <v>#DIV/0!</v>
      </c>
    </row>
    <row r="198" ht="15.75" customHeight="1" spans="1:16">
      <c r="A198" s="54"/>
      <c r="B198" s="54"/>
      <c r="C198" s="54"/>
      <c r="D198" s="54"/>
      <c r="E198" s="54"/>
      <c r="F198" s="73">
        <v>1.96</v>
      </c>
      <c r="G198" s="5">
        <f t="shared" si="9"/>
        <v>8.25349924743593</v>
      </c>
      <c r="H198" s="5">
        <f t="shared" si="2"/>
        <v>6.44866334192087</v>
      </c>
      <c r="I198" s="5">
        <f t="shared" si="3"/>
        <v>1.08977234971929</v>
      </c>
      <c r="J198" s="5">
        <f t="shared" si="4"/>
        <v>0</v>
      </c>
      <c r="K198" s="8">
        <f t="shared" si="5"/>
        <v>0</v>
      </c>
      <c r="L198" s="5" t="e">
        <f t="shared" si="6"/>
        <v>#DIV/0!</v>
      </c>
      <c r="M198" s="8">
        <f t="shared" si="7"/>
        <v>0</v>
      </c>
      <c r="N198" s="5" t="e">
        <f t="shared" si="8"/>
        <v>#DIV/0!</v>
      </c>
      <c r="O198" s="5">
        <f t="shared" si="10"/>
        <v>0</v>
      </c>
      <c r="P198" s="12" t="e">
        <f t="shared" si="11"/>
        <v>#DIV/0!</v>
      </c>
    </row>
    <row r="199" ht="15.75" customHeight="1" spans="1:16">
      <c r="A199" s="54"/>
      <c r="B199" s="54"/>
      <c r="C199" s="54"/>
      <c r="D199" s="54"/>
      <c r="E199" s="54"/>
      <c r="F199" s="73">
        <v>1.97</v>
      </c>
      <c r="G199" s="5">
        <f t="shared" si="9"/>
        <v>8.31809432783694</v>
      </c>
      <c r="H199" s="5">
        <f t="shared" si="2"/>
        <v>6.4595080401007</v>
      </c>
      <c r="I199" s="5">
        <f t="shared" si="3"/>
        <v>1.07918451464704</v>
      </c>
      <c r="J199" s="5">
        <f t="shared" si="4"/>
        <v>0</v>
      </c>
      <c r="K199" s="8">
        <f t="shared" si="5"/>
        <v>0</v>
      </c>
      <c r="L199" s="5" t="e">
        <f t="shared" si="6"/>
        <v>#DIV/0!</v>
      </c>
      <c r="M199" s="8">
        <f t="shared" si="7"/>
        <v>0</v>
      </c>
      <c r="N199" s="5" t="e">
        <f t="shared" si="8"/>
        <v>#DIV/0!</v>
      </c>
      <c r="O199" s="5">
        <f t="shared" si="10"/>
        <v>0</v>
      </c>
      <c r="P199" s="12" t="e">
        <f t="shared" si="11"/>
        <v>#DIV/0!</v>
      </c>
    </row>
    <row r="200" ht="15.75" customHeight="1" spans="1:16">
      <c r="A200" s="54"/>
      <c r="B200" s="54"/>
      <c r="C200" s="54"/>
      <c r="D200" s="54"/>
      <c r="E200" s="54"/>
      <c r="F200" s="73">
        <v>1.98</v>
      </c>
      <c r="G200" s="5">
        <f t="shared" si="9"/>
        <v>8.38279680158799</v>
      </c>
      <c r="H200" s="5">
        <f t="shared" si="2"/>
        <v>6.47024737510467</v>
      </c>
      <c r="I200" s="5">
        <f t="shared" si="3"/>
        <v>1.06869954716134</v>
      </c>
      <c r="J200" s="5">
        <f t="shared" si="4"/>
        <v>0</v>
      </c>
      <c r="K200" s="8">
        <f t="shared" si="5"/>
        <v>0</v>
      </c>
      <c r="L200" s="5" t="e">
        <f t="shared" si="6"/>
        <v>#DIV/0!</v>
      </c>
      <c r="M200" s="8">
        <f t="shared" si="7"/>
        <v>0</v>
      </c>
      <c r="N200" s="5" t="e">
        <f t="shared" si="8"/>
        <v>#DIV/0!</v>
      </c>
      <c r="O200" s="5">
        <f t="shared" si="10"/>
        <v>0</v>
      </c>
      <c r="P200" s="12" t="e">
        <f t="shared" si="11"/>
        <v>#DIV/0!</v>
      </c>
    </row>
    <row r="201" ht="15.75" customHeight="1" spans="1:16">
      <c r="A201" s="54"/>
      <c r="B201" s="54"/>
      <c r="C201" s="54"/>
      <c r="D201" s="54"/>
      <c r="E201" s="54"/>
      <c r="F201" s="73">
        <v>1.99</v>
      </c>
      <c r="G201" s="5">
        <f t="shared" si="9"/>
        <v>8.44760562529402</v>
      </c>
      <c r="H201" s="5">
        <f t="shared" si="2"/>
        <v>6.48088237060339</v>
      </c>
      <c r="I201" s="5">
        <f t="shared" si="3"/>
        <v>1.05831644783784</v>
      </c>
      <c r="J201" s="5">
        <f t="shared" si="4"/>
        <v>0</v>
      </c>
      <c r="K201" s="8">
        <f t="shared" si="5"/>
        <v>0</v>
      </c>
      <c r="L201" s="5" t="e">
        <f t="shared" si="6"/>
        <v>#DIV/0!</v>
      </c>
      <c r="M201" s="8">
        <f t="shared" si="7"/>
        <v>0</v>
      </c>
      <c r="N201" s="5" t="e">
        <f t="shared" si="8"/>
        <v>#DIV/0!</v>
      </c>
      <c r="O201" s="5">
        <f t="shared" si="10"/>
        <v>0</v>
      </c>
      <c r="P201" s="12" t="e">
        <f t="shared" si="11"/>
        <v>#DIV/0!</v>
      </c>
    </row>
    <row r="202" ht="15.75" customHeight="1" spans="1:16">
      <c r="A202" s="54"/>
      <c r="B202" s="54"/>
      <c r="C202" s="54"/>
      <c r="D202" s="54"/>
      <c r="E202" s="54"/>
      <c r="F202" s="73">
        <v>2</v>
      </c>
      <c r="G202" s="5">
        <f t="shared" si="9"/>
        <v>8.51251976569724</v>
      </c>
      <c r="H202" s="5">
        <f t="shared" si="2"/>
        <v>6.49141404032185</v>
      </c>
      <c r="I202" s="5">
        <f t="shared" si="3"/>
        <v>1.04803422696221</v>
      </c>
      <c r="J202" s="5">
        <f t="shared" si="4"/>
        <v>0</v>
      </c>
      <c r="K202" s="8">
        <f t="shared" si="5"/>
        <v>0</v>
      </c>
      <c r="L202" s="5" t="e">
        <f t="shared" si="6"/>
        <v>#DIV/0!</v>
      </c>
      <c r="M202" s="8">
        <f t="shared" si="7"/>
        <v>0</v>
      </c>
      <c r="N202" s="5" t="e">
        <f t="shared" si="8"/>
        <v>#DIV/0!</v>
      </c>
      <c r="O202" s="5">
        <f t="shared" si="10"/>
        <v>0</v>
      </c>
      <c r="P202" s="12" t="e">
        <f t="shared" si="11"/>
        <v>#DIV/0!</v>
      </c>
    </row>
    <row r="203" ht="15.75" customHeight="1" spans="1:16">
      <c r="A203" s="54"/>
      <c r="B203" s="54"/>
      <c r="C203" s="54"/>
      <c r="D203" s="54"/>
      <c r="E203" s="54"/>
      <c r="F203" s="73">
        <v>2.01</v>
      </c>
      <c r="G203" s="5">
        <f t="shared" si="9"/>
        <v>8.5775381995786</v>
      </c>
      <c r="H203" s="5">
        <f t="shared" si="2"/>
        <v>6.50184338813608</v>
      </c>
      <c r="I203" s="5">
        <f t="shared" si="3"/>
        <v>1.03785190443585</v>
      </c>
      <c r="J203" s="5">
        <f t="shared" si="4"/>
        <v>0</v>
      </c>
      <c r="K203" s="8">
        <f t="shared" si="5"/>
        <v>0</v>
      </c>
      <c r="L203" s="5" t="e">
        <f t="shared" si="6"/>
        <v>#DIV/0!</v>
      </c>
      <c r="M203" s="8">
        <f t="shared" si="7"/>
        <v>0</v>
      </c>
      <c r="N203" s="5" t="e">
        <f t="shared" si="8"/>
        <v>#DIV/0!</v>
      </c>
      <c r="O203" s="5">
        <f t="shared" si="10"/>
        <v>0</v>
      </c>
      <c r="P203" s="12" t="e">
        <f t="shared" si="11"/>
        <v>#DIV/0!</v>
      </c>
    </row>
    <row r="204" ht="15.75" customHeight="1" spans="1:16">
      <c r="A204" s="54"/>
      <c r="B204" s="54"/>
      <c r="C204" s="54"/>
      <c r="D204" s="54"/>
      <c r="E204" s="54"/>
      <c r="F204" s="73">
        <v>2.02</v>
      </c>
      <c r="G204" s="5">
        <f t="shared" si="9"/>
        <v>8.64265991366029</v>
      </c>
      <c r="H204" s="5">
        <f t="shared" si="2"/>
        <v>6.51217140816877</v>
      </c>
      <c r="I204" s="5">
        <f t="shared" si="3"/>
        <v>1.02776850968242</v>
      </c>
      <c r="J204" s="5">
        <f t="shared" si="4"/>
        <v>0</v>
      </c>
      <c r="K204" s="8">
        <f t="shared" si="5"/>
        <v>0</v>
      </c>
      <c r="L204" s="5" t="e">
        <f t="shared" si="6"/>
        <v>#DIV/0!</v>
      </c>
      <c r="M204" s="8">
        <f t="shared" si="7"/>
        <v>0</v>
      </c>
      <c r="N204" s="5" t="e">
        <f t="shared" si="8"/>
        <v>#DIV/0!</v>
      </c>
      <c r="O204" s="5">
        <f t="shared" si="10"/>
        <v>0</v>
      </c>
      <c r="P204" s="12" t="e">
        <f t="shared" si="11"/>
        <v>#DIV/0!</v>
      </c>
    </row>
    <row r="205" ht="15.75" customHeight="1" spans="1:16">
      <c r="A205" s="54"/>
      <c r="B205" s="54"/>
      <c r="C205" s="54"/>
      <c r="D205" s="54"/>
      <c r="E205" s="54"/>
      <c r="F205" s="73">
        <v>2.03</v>
      </c>
      <c r="G205" s="5">
        <f t="shared" si="9"/>
        <v>8.70788390450913</v>
      </c>
      <c r="H205" s="5">
        <f t="shared" si="2"/>
        <v>6.52239908488411</v>
      </c>
      <c r="I205" s="5">
        <f t="shared" si="3"/>
        <v>1.01778308155536</v>
      </c>
      <c r="J205" s="5">
        <f t="shared" si="4"/>
        <v>0</v>
      </c>
      <c r="K205" s="8">
        <f t="shared" si="5"/>
        <v>0</v>
      </c>
      <c r="L205" s="5" t="e">
        <f t="shared" si="6"/>
        <v>#DIV/0!</v>
      </c>
      <c r="M205" s="8">
        <f t="shared" si="7"/>
        <v>0</v>
      </c>
      <c r="N205" s="5" t="e">
        <f t="shared" si="8"/>
        <v>#DIV/0!</v>
      </c>
      <c r="O205" s="5">
        <f t="shared" si="10"/>
        <v>0</v>
      </c>
      <c r="P205" s="12" t="e">
        <f t="shared" si="11"/>
        <v>#DIV/0!</v>
      </c>
    </row>
    <row r="206" ht="15.75" customHeight="1" spans="1:16">
      <c r="A206" s="54"/>
      <c r="B206" s="54"/>
      <c r="C206" s="54"/>
      <c r="D206" s="54"/>
      <c r="E206" s="54"/>
      <c r="F206" s="73">
        <v>2.04</v>
      </c>
      <c r="G206" s="5">
        <f t="shared" si="9"/>
        <v>8.77320917844095</v>
      </c>
      <c r="H206" s="5">
        <f t="shared" si="2"/>
        <v>6.53252739318157</v>
      </c>
      <c r="I206" s="5">
        <f t="shared" si="3"/>
        <v>1.00789466824627</v>
      </c>
      <c r="J206" s="5">
        <f t="shared" si="4"/>
        <v>0</v>
      </c>
      <c r="K206" s="8">
        <f t="shared" si="5"/>
        <v>0</v>
      </c>
      <c r="L206" s="5" t="e">
        <f t="shared" si="6"/>
        <v>#DIV/0!</v>
      </c>
      <c r="M206" s="8">
        <f t="shared" si="7"/>
        <v>0</v>
      </c>
      <c r="N206" s="5" t="e">
        <f t="shared" si="8"/>
        <v>#DIV/0!</v>
      </c>
      <c r="O206" s="5">
        <f t="shared" si="10"/>
        <v>0</v>
      </c>
      <c r="P206" s="12" t="e">
        <f t="shared" si="11"/>
        <v>#DIV/0!</v>
      </c>
    </row>
    <row r="207" ht="15.75" customHeight="1" spans="1:16">
      <c r="A207" s="54"/>
      <c r="B207" s="54"/>
      <c r="C207" s="54"/>
      <c r="D207" s="54"/>
      <c r="E207" s="54"/>
      <c r="F207" s="73">
        <v>2.05</v>
      </c>
      <c r="G207" s="5">
        <f t="shared" si="9"/>
        <v>8.83863475142583</v>
      </c>
      <c r="H207" s="5">
        <f t="shared" si="2"/>
        <v>6.54255729848887</v>
      </c>
      <c r="I207" s="5">
        <f t="shared" si="3"/>
        <v>0.99810232719417</v>
      </c>
      <c r="J207" s="5">
        <f t="shared" si="4"/>
        <v>0</v>
      </c>
      <c r="K207" s="8">
        <f t="shared" si="5"/>
        <v>0</v>
      </c>
      <c r="L207" s="5" t="e">
        <f t="shared" si="6"/>
        <v>#DIV/0!</v>
      </c>
      <c r="M207" s="8">
        <f t="shared" si="7"/>
        <v>0</v>
      </c>
      <c r="N207" s="5" t="e">
        <f t="shared" si="8"/>
        <v>#DIV/0!</v>
      </c>
      <c r="O207" s="5">
        <f t="shared" si="10"/>
        <v>0</v>
      </c>
      <c r="P207" s="12" t="e">
        <f t="shared" si="11"/>
        <v>#DIV/0!</v>
      </c>
    </row>
    <row r="208" ht="15.75" customHeight="1" spans="1:16">
      <c r="A208" s="54"/>
      <c r="B208" s="54"/>
      <c r="C208" s="54"/>
      <c r="D208" s="54"/>
      <c r="E208" s="54"/>
      <c r="F208" s="73">
        <v>2.06</v>
      </c>
      <c r="G208" s="5">
        <f t="shared" si="9"/>
        <v>8.90415964899437</v>
      </c>
      <c r="H208" s="5">
        <f t="shared" si="2"/>
        <v>6.55248975685396</v>
      </c>
      <c r="I208" s="5">
        <f t="shared" si="3"/>
        <v>0.988405124995664</v>
      </c>
      <c r="J208" s="5">
        <f t="shared" si="4"/>
        <v>0</v>
      </c>
      <c r="K208" s="8">
        <f t="shared" si="5"/>
        <v>0</v>
      </c>
      <c r="L208" s="5" t="e">
        <f t="shared" si="6"/>
        <v>#DIV/0!</v>
      </c>
      <c r="M208" s="8">
        <f t="shared" si="7"/>
        <v>0</v>
      </c>
      <c r="N208" s="5" t="e">
        <f t="shared" si="8"/>
        <v>#DIV/0!</v>
      </c>
      <c r="O208" s="5">
        <f t="shared" si="10"/>
        <v>0</v>
      </c>
      <c r="P208" s="12" t="e">
        <f t="shared" si="11"/>
        <v>#DIV/0!</v>
      </c>
    </row>
    <row r="209" ht="15.75" customHeight="1" spans="1:16">
      <c r="A209" s="54"/>
      <c r="B209" s="54"/>
      <c r="C209" s="54"/>
      <c r="D209" s="54"/>
      <c r="E209" s="54"/>
      <c r="F209" s="73">
        <v>2.07</v>
      </c>
      <c r="G209" s="5">
        <f t="shared" si="9"/>
        <v>8.96978290614474</v>
      </c>
      <c r="H209" s="5">
        <f t="shared" si="2"/>
        <v>6.56232571503618</v>
      </c>
      <c r="I209" s="5">
        <f t="shared" si="3"/>
        <v>0.978802137315968</v>
      </c>
      <c r="J209" s="5">
        <f t="shared" si="4"/>
        <v>0</v>
      </c>
      <c r="K209" s="8">
        <f t="shared" si="5"/>
        <v>0</v>
      </c>
      <c r="L209" s="5" t="e">
        <f t="shared" si="6"/>
        <v>#DIV/0!</v>
      </c>
      <c r="M209" s="8">
        <f t="shared" si="7"/>
        <v>0</v>
      </c>
      <c r="N209" s="5" t="e">
        <f t="shared" si="8"/>
        <v>#DIV/0!</v>
      </c>
      <c r="O209" s="5">
        <f t="shared" si="10"/>
        <v>0</v>
      </c>
      <c r="P209" s="12" t="e">
        <f t="shared" si="11"/>
        <v>#DIV/0!</v>
      </c>
    </row>
    <row r="210" ht="15.75" customHeight="1" spans="1:16">
      <c r="A210" s="54"/>
      <c r="B210" s="54"/>
      <c r="C210" s="54"/>
      <c r="D210" s="54"/>
      <c r="E210" s="54"/>
      <c r="F210" s="73">
        <v>2.08</v>
      </c>
      <c r="G210" s="5">
        <f t="shared" si="9"/>
        <v>9.0355035672507</v>
      </c>
      <c r="H210" s="5">
        <f t="shared" si="2"/>
        <v>6.57206611059651</v>
      </c>
      <c r="I210" s="5">
        <f t="shared" si="3"/>
        <v>0.969292448800799</v>
      </c>
      <c r="J210" s="5">
        <f t="shared" si="4"/>
        <v>0</v>
      </c>
      <c r="K210" s="8">
        <f t="shared" si="5"/>
        <v>0</v>
      </c>
      <c r="L210" s="5" t="e">
        <f t="shared" si="6"/>
        <v>#DIV/0!</v>
      </c>
      <c r="M210" s="8">
        <f t="shared" si="7"/>
        <v>0</v>
      </c>
      <c r="N210" s="5" t="e">
        <f t="shared" si="8"/>
        <v>#DIV/0!</v>
      </c>
      <c r="O210" s="5">
        <f t="shared" si="10"/>
        <v>0</v>
      </c>
      <c r="P210" s="12" t="e">
        <f t="shared" si="11"/>
        <v>#DIV/0!</v>
      </c>
    </row>
    <row r="211" ht="15.75" customHeight="1" spans="1:16">
      <c r="A211" s="54"/>
      <c r="B211" s="54"/>
      <c r="C211" s="54"/>
      <c r="D211" s="54"/>
      <c r="E211" s="54"/>
      <c r="F211" s="73">
        <v>2.09</v>
      </c>
      <c r="G211" s="5">
        <f t="shared" si="9"/>
        <v>9.10132068597057</v>
      </c>
      <c r="H211" s="5">
        <f t="shared" si="2"/>
        <v>6.5817118719869</v>
      </c>
      <c r="I211" s="5">
        <f t="shared" si="3"/>
        <v>0.959875152989127</v>
      </c>
      <c r="J211" s="5">
        <f t="shared" si="4"/>
        <v>0</v>
      </c>
      <c r="K211" s="8">
        <f t="shared" si="5"/>
        <v>0</v>
      </c>
      <c r="L211" s="5" t="e">
        <f t="shared" si="6"/>
        <v>#DIV/0!</v>
      </c>
      <c r="M211" s="8">
        <f t="shared" si="7"/>
        <v>0</v>
      </c>
      <c r="N211" s="5" t="e">
        <f t="shared" si="8"/>
        <v>#DIV/0!</v>
      </c>
      <c r="O211" s="5">
        <f t="shared" si="10"/>
        <v>0</v>
      </c>
      <c r="P211" s="12" t="e">
        <f t="shared" si="11"/>
        <v>#DIV/0!</v>
      </c>
    </row>
    <row r="212" ht="15.75" customHeight="1" spans="1:16">
      <c r="A212" s="54"/>
      <c r="B212" s="54"/>
      <c r="C212" s="54"/>
      <c r="D212" s="54"/>
      <c r="E212" s="54"/>
      <c r="F212" s="73">
        <v>2.1</v>
      </c>
      <c r="G212" s="5">
        <f t="shared" si="9"/>
        <v>9.16723332515696</v>
      </c>
      <c r="H212" s="5">
        <f t="shared" si="2"/>
        <v>6.59126391863882</v>
      </c>
      <c r="I212" s="5">
        <f t="shared" si="3"/>
        <v>0.950549352226771</v>
      </c>
      <c r="J212" s="5">
        <f t="shared" si="4"/>
        <v>0</v>
      </c>
      <c r="K212" s="8">
        <f t="shared" si="5"/>
        <v>0</v>
      </c>
      <c r="L212" s="5" t="e">
        <f t="shared" si="6"/>
        <v>#DIV/0!</v>
      </c>
      <c r="M212" s="8">
        <f t="shared" si="7"/>
        <v>0</v>
      </c>
      <c r="N212" s="5" t="e">
        <f t="shared" si="8"/>
        <v>#DIV/0!</v>
      </c>
      <c r="O212" s="5">
        <f t="shared" si="10"/>
        <v>0</v>
      </c>
      <c r="P212" s="12" t="e">
        <f t="shared" si="11"/>
        <v>#DIV/0!</v>
      </c>
    </row>
    <row r="213" ht="15.75" customHeight="1" spans="1:16">
      <c r="A213" s="54"/>
      <c r="B213" s="54"/>
      <c r="C213" s="54"/>
      <c r="D213" s="54"/>
      <c r="E213" s="54"/>
      <c r="F213" s="73">
        <v>2.11</v>
      </c>
      <c r="G213" s="5">
        <f t="shared" si="9"/>
        <v>9.23324055676747</v>
      </c>
      <c r="H213" s="5">
        <f t="shared" si="2"/>
        <v>6.60072316105086</v>
      </c>
      <c r="I213" s="5">
        <f t="shared" si="3"/>
        <v>0.941314157580834</v>
      </c>
      <c r="J213" s="5">
        <f t="shared" si="4"/>
        <v>0</v>
      </c>
      <c r="K213" s="8">
        <f t="shared" si="5"/>
        <v>0</v>
      </c>
      <c r="L213" s="5" t="e">
        <f t="shared" si="6"/>
        <v>#DIV/0!</v>
      </c>
      <c r="M213" s="8">
        <f t="shared" si="7"/>
        <v>0</v>
      </c>
      <c r="N213" s="5" t="e">
        <f t="shared" si="8"/>
        <v>#DIV/0!</v>
      </c>
      <c r="O213" s="5">
        <f t="shared" si="10"/>
        <v>0</v>
      </c>
      <c r="P213" s="12" t="e">
        <f t="shared" si="11"/>
        <v>#DIV/0!</v>
      </c>
    </row>
    <row r="214" ht="15.75" customHeight="1" spans="1:16">
      <c r="A214" s="54"/>
      <c r="B214" s="54"/>
      <c r="C214" s="54"/>
      <c r="D214" s="54"/>
      <c r="E214" s="54"/>
      <c r="F214" s="73">
        <v>2.12</v>
      </c>
      <c r="G214" s="5">
        <f t="shared" si="9"/>
        <v>9.29934146177622</v>
      </c>
      <c r="H214" s="5">
        <f t="shared" si="2"/>
        <v>6.61009050087555</v>
      </c>
      <c r="I214" s="5">
        <f t="shared" si="3"/>
        <v>0.932168688754969</v>
      </c>
      <c r="J214" s="5">
        <f t="shared" si="4"/>
        <v>0</v>
      </c>
      <c r="K214" s="8">
        <f t="shared" si="5"/>
        <v>0</v>
      </c>
      <c r="L214" s="5" t="e">
        <f t="shared" si="6"/>
        <v>#DIV/0!</v>
      </c>
      <c r="M214" s="8">
        <f t="shared" si="7"/>
        <v>0</v>
      </c>
      <c r="N214" s="5" t="e">
        <f t="shared" si="8"/>
        <v>#DIV/0!</v>
      </c>
      <c r="O214" s="5">
        <f t="shared" si="10"/>
        <v>0</v>
      </c>
      <c r="P214" s="12" t="e">
        <f t="shared" si="11"/>
        <v>#DIV/0!</v>
      </c>
    </row>
    <row r="215" ht="15.75" customHeight="1" spans="1:16">
      <c r="A215" s="54"/>
      <c r="B215" s="54"/>
      <c r="C215" s="54"/>
      <c r="D215" s="54"/>
      <c r="E215" s="54"/>
      <c r="F215" s="73">
        <v>2.13</v>
      </c>
      <c r="G215" s="5">
        <f t="shared" si="9"/>
        <v>9.36553513008628</v>
      </c>
      <c r="H215" s="5">
        <f t="shared" si="2"/>
        <v>6.61936683100528</v>
      </c>
      <c r="I215" s="5">
        <f t="shared" si="3"/>
        <v>0.923112074005474</v>
      </c>
      <c r="J215" s="5">
        <f t="shared" si="4"/>
        <v>0</v>
      </c>
      <c r="K215" s="8">
        <f t="shared" si="5"/>
        <v>0</v>
      </c>
      <c r="L215" s="5" t="e">
        <f t="shared" si="6"/>
        <v>#DIV/0!</v>
      </c>
      <c r="M215" s="8">
        <f t="shared" si="7"/>
        <v>0</v>
      </c>
      <c r="N215" s="5" t="e">
        <f t="shared" si="8"/>
        <v>#DIV/0!</v>
      </c>
      <c r="O215" s="5">
        <f t="shared" si="10"/>
        <v>0</v>
      </c>
      <c r="P215" s="12" t="e">
        <f t="shared" si="11"/>
        <v>#DIV/0!</v>
      </c>
    </row>
    <row r="216" ht="15.75" customHeight="1" spans="1:16">
      <c r="A216" s="54"/>
      <c r="B216" s="54"/>
      <c r="C216" s="54"/>
      <c r="D216" s="54"/>
      <c r="E216" s="54"/>
      <c r="F216" s="73">
        <v>2.14</v>
      </c>
      <c r="G216" s="5">
        <f t="shared" si="9"/>
        <v>9.43182066044285</v>
      </c>
      <c r="H216" s="5">
        <f t="shared" si="2"/>
        <v>6.6285530356574</v>
      </c>
      <c r="I216" s="5">
        <f t="shared" si="3"/>
        <v>0.914143450058191</v>
      </c>
      <c r="J216" s="5">
        <f t="shared" si="4"/>
        <v>0</v>
      </c>
      <c r="K216" s="8">
        <f t="shared" si="5"/>
        <v>0</v>
      </c>
      <c r="L216" s="5" t="e">
        <f t="shared" si="6"/>
        <v>#DIV/0!</v>
      </c>
      <c r="M216" s="8">
        <f t="shared" si="7"/>
        <v>0</v>
      </c>
      <c r="N216" s="5" t="e">
        <f t="shared" si="8"/>
        <v>#DIV/0!</v>
      </c>
      <c r="O216" s="5">
        <f t="shared" si="10"/>
        <v>0</v>
      </c>
      <c r="P216" s="12" t="e">
        <f t="shared" si="11"/>
        <v>#DIV/0!</v>
      </c>
    </row>
    <row r="217" ht="15.75" customHeight="1" spans="1:16">
      <c r="A217" s="54"/>
      <c r="B217" s="54"/>
      <c r="C217" s="54"/>
      <c r="D217" s="54"/>
      <c r="E217" s="54"/>
      <c r="F217" s="73">
        <v>2.15</v>
      </c>
      <c r="G217" s="5">
        <f t="shared" si="9"/>
        <v>9.49819716034743</v>
      </c>
      <c r="H217" s="5">
        <f t="shared" si="2"/>
        <v>6.63764999045857</v>
      </c>
      <c r="I217" s="5">
        <f t="shared" si="3"/>
        <v>0.905261962026224</v>
      </c>
      <c r="J217" s="5">
        <f t="shared" si="4"/>
        <v>0</v>
      </c>
      <c r="K217" s="8">
        <f t="shared" si="5"/>
        <v>0</v>
      </c>
      <c r="L217" s="5" t="e">
        <f t="shared" si="6"/>
        <v>#DIV/0!</v>
      </c>
      <c r="M217" s="8">
        <f t="shared" si="7"/>
        <v>0</v>
      </c>
      <c r="N217" s="5" t="e">
        <f t="shared" si="8"/>
        <v>#DIV/0!</v>
      </c>
      <c r="O217" s="5">
        <f t="shared" si="10"/>
        <v>0</v>
      </c>
      <c r="P217" s="12" t="e">
        <f t="shared" si="11"/>
        <v>#DIV/0!</v>
      </c>
    </row>
    <row r="218" ht="15.75" customHeight="1" spans="1:16">
      <c r="A218" s="54"/>
      <c r="B218" s="54"/>
      <c r="C218" s="54"/>
      <c r="D218" s="54"/>
      <c r="E218" s="54"/>
      <c r="F218" s="73">
        <v>2.16</v>
      </c>
      <c r="G218" s="5">
        <f t="shared" si="9"/>
        <v>9.56466374597272</v>
      </c>
      <c r="H218" s="5">
        <f t="shared" si="2"/>
        <v>6.64665856252813</v>
      </c>
      <c r="I218" s="5">
        <f t="shared" si="3"/>
        <v>0.896466763328449</v>
      </c>
      <c r="J218" s="5">
        <f t="shared" si="4"/>
        <v>0</v>
      </c>
      <c r="K218" s="8">
        <f t="shared" si="5"/>
        <v>0</v>
      </c>
      <c r="L218" s="5" t="e">
        <f t="shared" si="6"/>
        <v>#DIV/0!</v>
      </c>
      <c r="M218" s="8">
        <f t="shared" si="7"/>
        <v>0</v>
      </c>
      <c r="N218" s="5" t="e">
        <f t="shared" si="8"/>
        <v>#DIV/0!</v>
      </c>
      <c r="O218" s="5">
        <f t="shared" si="10"/>
        <v>0</v>
      </c>
      <c r="P218" s="12" t="e">
        <f t="shared" si="11"/>
        <v>#DIV/0!</v>
      </c>
    </row>
    <row r="219" ht="15.75" customHeight="1" spans="1:16">
      <c r="A219" s="54"/>
      <c r="B219" s="54"/>
      <c r="C219" s="54"/>
      <c r="D219" s="54"/>
      <c r="E219" s="54"/>
      <c r="F219" s="73">
        <v>2.17</v>
      </c>
      <c r="G219" s="5">
        <f t="shared" si="9"/>
        <v>9.63121954207833</v>
      </c>
      <c r="H219" s="5">
        <f t="shared" si="2"/>
        <v>6.65557961056083</v>
      </c>
      <c r="I219" s="5">
        <f t="shared" si="3"/>
        <v>0.887757015608821</v>
      </c>
      <c r="J219" s="5">
        <f t="shared" si="4"/>
        <v>0</v>
      </c>
      <c r="K219" s="8">
        <f t="shared" si="5"/>
        <v>0</v>
      </c>
      <c r="L219" s="5" t="e">
        <f t="shared" si="6"/>
        <v>#DIV/0!</v>
      </c>
      <c r="M219" s="8">
        <f t="shared" si="7"/>
        <v>0</v>
      </c>
      <c r="N219" s="5" t="e">
        <f t="shared" si="8"/>
        <v>#DIV/0!</v>
      </c>
      <c r="O219" s="5">
        <f t="shared" si="10"/>
        <v>0</v>
      </c>
      <c r="P219" s="12" t="e">
        <f t="shared" si="11"/>
        <v>#DIV/0!</v>
      </c>
    </row>
    <row r="220" ht="15.75" customHeight="1" spans="1:16">
      <c r="A220" s="54"/>
      <c r="B220" s="54"/>
      <c r="C220" s="54"/>
      <c r="D220" s="54"/>
      <c r="E220" s="54"/>
      <c r="F220" s="73">
        <v>2.18</v>
      </c>
      <c r="G220" s="5">
        <f t="shared" si="9"/>
        <v>9.69786368192741</v>
      </c>
      <c r="H220" s="5">
        <f t="shared" si="2"/>
        <v>6.66441398490863</v>
      </c>
      <c r="I220" s="5">
        <f t="shared" si="3"/>
        <v>0.879131888656456</v>
      </c>
      <c r="J220" s="5">
        <f t="shared" si="4"/>
        <v>0</v>
      </c>
      <c r="K220" s="8">
        <f t="shared" si="5"/>
        <v>0</v>
      </c>
      <c r="L220" s="5" t="e">
        <f t="shared" si="6"/>
        <v>#DIV/0!</v>
      </c>
      <c r="M220" s="8">
        <f t="shared" si="7"/>
        <v>0</v>
      </c>
      <c r="N220" s="5" t="e">
        <f t="shared" si="8"/>
        <v>#DIV/0!</v>
      </c>
      <c r="O220" s="5">
        <f t="shared" si="10"/>
        <v>0</v>
      </c>
      <c r="P220" s="12" t="e">
        <f t="shared" si="11"/>
        <v>#DIV/0!</v>
      </c>
    </row>
    <row r="221" ht="15.75" customHeight="1" spans="1:16">
      <c r="A221" s="54"/>
      <c r="B221" s="54"/>
      <c r="C221" s="54"/>
      <c r="D221" s="54"/>
      <c r="E221" s="54"/>
      <c r="F221" s="73">
        <v>2.19</v>
      </c>
      <c r="G221" s="5">
        <f t="shared" si="9"/>
        <v>9.76459530720403</v>
      </c>
      <c r="H221" s="5">
        <f t="shared" si="2"/>
        <v>6.67316252766181</v>
      </c>
      <c r="I221" s="5">
        <f t="shared" si="3"/>
        <v>0.870590560326503</v>
      </c>
      <c r="J221" s="5">
        <f t="shared" si="4"/>
        <v>0</v>
      </c>
      <c r="K221" s="8">
        <f t="shared" si="5"/>
        <v>0</v>
      </c>
      <c r="L221" s="5" t="e">
        <f t="shared" si="6"/>
        <v>#DIV/0!</v>
      </c>
      <c r="M221" s="8">
        <f t="shared" si="7"/>
        <v>0</v>
      </c>
      <c r="N221" s="5" t="e">
        <f t="shared" si="8"/>
        <v>#DIV/0!</v>
      </c>
      <c r="O221" s="5">
        <f t="shared" si="10"/>
        <v>0</v>
      </c>
      <c r="P221" s="12" t="e">
        <f t="shared" si="11"/>
        <v>#DIV/0!</v>
      </c>
    </row>
    <row r="222" ht="15.75" customHeight="1" spans="1:16">
      <c r="A222" s="54"/>
      <c r="B222" s="54"/>
      <c r="C222" s="54"/>
      <c r="D222" s="54"/>
      <c r="E222" s="54"/>
      <c r="F222" s="73">
        <v>2.2</v>
      </c>
      <c r="G222" s="5">
        <f t="shared" si="9"/>
        <v>9.83141356793132</v>
      </c>
      <c r="H222" s="5">
        <f t="shared" si="2"/>
        <v>6.68182607272917</v>
      </c>
      <c r="I222" s="5">
        <f t="shared" si="3"/>
        <v>0.862132216461773</v>
      </c>
      <c r="J222" s="5">
        <f t="shared" si="4"/>
        <v>0</v>
      </c>
      <c r="K222" s="8">
        <f t="shared" si="5"/>
        <v>0</v>
      </c>
      <c r="L222" s="5" t="e">
        <f t="shared" si="6"/>
        <v>#DIV/0!</v>
      </c>
      <c r="M222" s="8">
        <f t="shared" si="7"/>
        <v>0</v>
      </c>
      <c r="N222" s="5" t="e">
        <f t="shared" si="8"/>
        <v>#DIV/0!</v>
      </c>
      <c r="O222" s="5">
        <f t="shared" si="10"/>
        <v>0</v>
      </c>
      <c r="P222" s="12" t="e">
        <f t="shared" si="11"/>
        <v>#DIV/0!</v>
      </c>
    </row>
    <row r="223" ht="15.75" customHeight="1" spans="1:16">
      <c r="A223" s="54"/>
      <c r="B223" s="54"/>
      <c r="C223" s="54"/>
      <c r="D223" s="54"/>
      <c r="E223" s="54"/>
      <c r="F223" s="73">
        <v>2.21</v>
      </c>
      <c r="G223" s="5">
        <f t="shared" si="9"/>
        <v>9.8983176223905</v>
      </c>
      <c r="H223" s="5">
        <f t="shared" si="2"/>
        <v>6.69040544591757</v>
      </c>
      <c r="I223" s="5">
        <f t="shared" si="3"/>
        <v>0.853756050815133</v>
      </c>
      <c r="J223" s="5">
        <f t="shared" si="4"/>
        <v>0</v>
      </c>
      <c r="K223" s="8">
        <f t="shared" si="5"/>
        <v>0</v>
      </c>
      <c r="L223" s="5" t="e">
        <f t="shared" si="6"/>
        <v>#DIV/0!</v>
      </c>
      <c r="M223" s="8">
        <f t="shared" si="7"/>
        <v>0</v>
      </c>
      <c r="N223" s="5" t="e">
        <f t="shared" si="8"/>
        <v>#DIV/0!</v>
      </c>
      <c r="O223" s="5">
        <f t="shared" si="10"/>
        <v>0</v>
      </c>
      <c r="P223" s="12" t="e">
        <f t="shared" si="11"/>
        <v>#DIV/0!</v>
      </c>
    </row>
    <row r="224" ht="15.75" customHeight="1" spans="1:16">
      <c r="A224" s="54"/>
      <c r="B224" s="54"/>
      <c r="C224" s="54"/>
      <c r="D224" s="54"/>
      <c r="E224" s="54"/>
      <c r="F224" s="73">
        <v>2.22</v>
      </c>
      <c r="G224" s="5">
        <f t="shared" si="9"/>
        <v>9.96530663704061</v>
      </c>
      <c r="H224" s="5">
        <f t="shared" si="2"/>
        <v>6.69890146501062</v>
      </c>
      <c r="I224" s="5">
        <f t="shared" si="3"/>
        <v>0.845461264972657</v>
      </c>
      <c r="J224" s="5">
        <f t="shared" si="4"/>
        <v>0</v>
      </c>
      <c r="K224" s="8">
        <f t="shared" si="5"/>
        <v>0</v>
      </c>
      <c r="L224" s="5" t="e">
        <f t="shared" si="6"/>
        <v>#DIV/0!</v>
      </c>
      <c r="M224" s="8">
        <f t="shared" si="7"/>
        <v>0</v>
      </c>
      <c r="N224" s="5" t="e">
        <f t="shared" si="8"/>
        <v>#DIV/0!</v>
      </c>
      <c r="O224" s="5">
        <f t="shared" si="10"/>
        <v>0</v>
      </c>
      <c r="P224" s="12" t="e">
        <f t="shared" si="11"/>
        <v>#DIV/0!</v>
      </c>
    </row>
    <row r="225" ht="15.75" customHeight="1" spans="1:16">
      <c r="A225" s="54"/>
      <c r="B225" s="54"/>
      <c r="C225" s="54"/>
      <c r="D225" s="54"/>
      <c r="E225" s="54"/>
      <c r="F225" s="73">
        <v>2.23</v>
      </c>
      <c r="G225" s="5">
        <f t="shared" si="9"/>
        <v>10.0323797864391</v>
      </c>
      <c r="H225" s="5">
        <f t="shared" si="2"/>
        <v>6.70731493984666</v>
      </c>
      <c r="I225" s="5">
        <f t="shared" si="3"/>
        <v>0.837247068277524</v>
      </c>
      <c r="J225" s="5">
        <f t="shared" si="4"/>
        <v>0</v>
      </c>
      <c r="K225" s="8">
        <f t="shared" si="5"/>
        <v>0</v>
      </c>
      <c r="L225" s="5" t="e">
        <f t="shared" si="6"/>
        <v>#DIV/0!</v>
      </c>
      <c r="M225" s="8">
        <f t="shared" si="7"/>
        <v>0</v>
      </c>
      <c r="N225" s="5" t="e">
        <f t="shared" si="8"/>
        <v>#DIV/0!</v>
      </c>
      <c r="O225" s="5">
        <f t="shared" si="10"/>
        <v>0</v>
      </c>
      <c r="P225" s="12" t="e">
        <f t="shared" si="11"/>
        <v>#DIV/0!</v>
      </c>
    </row>
    <row r="226" ht="15.75" customHeight="1" spans="1:16">
      <c r="A226" s="54"/>
      <c r="B226" s="54"/>
      <c r="C226" s="54"/>
      <c r="D226" s="54"/>
      <c r="E226" s="54"/>
      <c r="F226" s="73">
        <v>2.24</v>
      </c>
      <c r="G226" s="5">
        <f t="shared" si="9"/>
        <v>10.099536253163</v>
      </c>
      <c r="H226" s="5">
        <f t="shared" si="2"/>
        <v>6.7156466723959</v>
      </c>
      <c r="I226" s="5">
        <f t="shared" si="3"/>
        <v>0.829112677754643</v>
      </c>
      <c r="J226" s="5">
        <f t="shared" si="4"/>
        <v>0</v>
      </c>
      <c r="K226" s="8">
        <f t="shared" si="5"/>
        <v>0</v>
      </c>
      <c r="L226" s="5" t="e">
        <f t="shared" si="6"/>
        <v>#DIV/0!</v>
      </c>
      <c r="M226" s="8">
        <f t="shared" si="7"/>
        <v>0</v>
      </c>
      <c r="N226" s="5" t="e">
        <f t="shared" si="8"/>
        <v>#DIV/0!</v>
      </c>
      <c r="O226" s="5">
        <f t="shared" si="10"/>
        <v>0</v>
      </c>
      <c r="P226" s="12" t="e">
        <f t="shared" si="11"/>
        <v>#DIV/0!</v>
      </c>
    </row>
    <row r="227" ht="15.75" customHeight="1" spans="1:16">
      <c r="A227" s="54"/>
      <c r="B227" s="54"/>
      <c r="C227" s="54"/>
      <c r="D227" s="54"/>
      <c r="E227" s="54"/>
      <c r="F227" s="73">
        <v>2.25</v>
      </c>
      <c r="G227" s="5">
        <f t="shared" si="9"/>
        <v>10.1667752277314</v>
      </c>
      <c r="H227" s="5">
        <f t="shared" si="2"/>
        <v>6.72389745683693</v>
      </c>
      <c r="I227" s="5">
        <f t="shared" si="3"/>
        <v>0.821057318036033</v>
      </c>
      <c r="J227" s="5">
        <f t="shared" si="4"/>
        <v>0</v>
      </c>
      <c r="K227" s="8">
        <f t="shared" si="5"/>
        <v>0</v>
      </c>
      <c r="L227" s="5" t="e">
        <f t="shared" si="6"/>
        <v>#DIV/0!</v>
      </c>
      <c r="M227" s="8">
        <f t="shared" si="7"/>
        <v>0</v>
      </c>
      <c r="N227" s="5" t="e">
        <f t="shared" si="8"/>
        <v>#DIV/0!</v>
      </c>
      <c r="O227" s="5">
        <f t="shared" si="10"/>
        <v>0</v>
      </c>
      <c r="P227" s="12" t="e">
        <f t="shared" si="11"/>
        <v>#DIV/0!</v>
      </c>
    </row>
    <row r="228" ht="15.75" customHeight="1" spans="1:16">
      <c r="A228" s="54"/>
      <c r="B228" s="54"/>
      <c r="C228" s="54"/>
      <c r="D228" s="54"/>
      <c r="E228" s="54"/>
      <c r="F228" s="73">
        <v>2.26</v>
      </c>
      <c r="G228" s="5">
        <f t="shared" si="9"/>
        <v>10.2340959085277</v>
      </c>
      <c r="H228" s="5">
        <f t="shared" si="2"/>
        <v>6.73206807963236</v>
      </c>
      <c r="I228" s="5">
        <f t="shared" si="3"/>
        <v>0.813080221286905</v>
      </c>
      <c r="J228" s="5">
        <f t="shared" si="4"/>
        <v>0</v>
      </c>
      <c r="K228" s="8">
        <f t="shared" si="5"/>
        <v>0</v>
      </c>
      <c r="L228" s="5" t="e">
        <f t="shared" si="6"/>
        <v>#DIV/0!</v>
      </c>
      <c r="M228" s="8">
        <f t="shared" si="7"/>
        <v>0</v>
      </c>
      <c r="N228" s="5" t="e">
        <f t="shared" si="8"/>
        <v>#DIV/0!</v>
      </c>
      <c r="O228" s="5">
        <f t="shared" si="10"/>
        <v>0</v>
      </c>
      <c r="P228" s="12" t="e">
        <f t="shared" si="11"/>
        <v>#DIV/0!</v>
      </c>
    </row>
    <row r="229" ht="15.75" customHeight="1" spans="1:16">
      <c r="A229" s="54"/>
      <c r="B229" s="54"/>
      <c r="C229" s="54"/>
      <c r="D229" s="54"/>
      <c r="E229" s="54"/>
      <c r="F229" s="73">
        <v>2.27</v>
      </c>
      <c r="G229" s="5">
        <f t="shared" si="9"/>
        <v>10.3014975017238</v>
      </c>
      <c r="H229" s="5">
        <f t="shared" si="2"/>
        <v>6.74015931960383</v>
      </c>
      <c r="I229" s="5">
        <f t="shared" si="3"/>
        <v>0.805180627132477</v>
      </c>
      <c r="J229" s="5">
        <f t="shared" si="4"/>
        <v>0</v>
      </c>
      <c r="K229" s="8">
        <f t="shared" si="5"/>
        <v>0</v>
      </c>
      <c r="L229" s="5" t="e">
        <f t="shared" si="6"/>
        <v>#DIV/0!</v>
      </c>
      <c r="M229" s="8">
        <f t="shared" si="7"/>
        <v>0</v>
      </c>
      <c r="N229" s="5" t="e">
        <f t="shared" si="8"/>
        <v>#DIV/0!</v>
      </c>
      <c r="O229" s="5">
        <f t="shared" si="10"/>
        <v>0</v>
      </c>
      <c r="P229" s="12" t="e">
        <f t="shared" si="11"/>
        <v>#DIV/0!</v>
      </c>
    </row>
    <row r="230" ht="15.75" customHeight="1" spans="1:16">
      <c r="A230" s="54"/>
      <c r="B230" s="54"/>
      <c r="C230" s="54"/>
      <c r="D230" s="54"/>
      <c r="E230" s="54"/>
      <c r="F230" s="73">
        <v>2.28</v>
      </c>
      <c r="G230" s="5">
        <f t="shared" si="9"/>
        <v>10.3689792212038</v>
      </c>
      <c r="H230" s="5">
        <f t="shared" si="2"/>
        <v>6.74817194800622</v>
      </c>
      <c r="I230" s="5">
        <f t="shared" si="3"/>
        <v>0.797357782585493</v>
      </c>
      <c r="J230" s="5">
        <f t="shared" si="4"/>
        <v>0</v>
      </c>
      <c r="K230" s="8">
        <f t="shared" si="5"/>
        <v>0</v>
      </c>
      <c r="L230" s="5" t="e">
        <f t="shared" si="6"/>
        <v>#DIV/0!</v>
      </c>
      <c r="M230" s="8">
        <f t="shared" si="7"/>
        <v>0</v>
      </c>
      <c r="N230" s="5" t="e">
        <f t="shared" si="8"/>
        <v>#DIV/0!</v>
      </c>
      <c r="O230" s="5">
        <f t="shared" si="10"/>
        <v>0</v>
      </c>
      <c r="P230" s="12" t="e">
        <f t="shared" si="11"/>
        <v>#DIV/0!</v>
      </c>
    </row>
    <row r="231" ht="15.75" customHeight="1" spans="1:16">
      <c r="A231" s="54"/>
      <c r="B231" s="54"/>
      <c r="C231" s="54"/>
      <c r="D231" s="54"/>
      <c r="E231" s="54"/>
      <c r="F231" s="73">
        <v>2.29</v>
      </c>
      <c r="G231" s="5">
        <f t="shared" si="9"/>
        <v>10.4365402884898</v>
      </c>
      <c r="H231" s="5">
        <f t="shared" si="2"/>
        <v>6.75610672860119</v>
      </c>
      <c r="I231" s="5">
        <f t="shared" si="3"/>
        <v>0.789610941974451</v>
      </c>
      <c r="J231" s="5">
        <f t="shared" si="4"/>
        <v>0</v>
      </c>
      <c r="K231" s="8">
        <f t="shared" si="5"/>
        <v>0</v>
      </c>
      <c r="L231" s="5" t="e">
        <f t="shared" si="6"/>
        <v>#DIV/0!</v>
      </c>
      <c r="M231" s="8">
        <f t="shared" si="7"/>
        <v>0</v>
      </c>
      <c r="N231" s="5" t="e">
        <f t="shared" si="8"/>
        <v>#DIV/0!</v>
      </c>
      <c r="O231" s="5">
        <f t="shared" si="10"/>
        <v>0</v>
      </c>
      <c r="P231" s="12" t="e">
        <f t="shared" si="11"/>
        <v>#DIV/0!</v>
      </c>
    </row>
    <row r="232" ht="15.75" customHeight="1" spans="1:16">
      <c r="A232" s="54"/>
      <c r="B232" s="54"/>
      <c r="C232" s="54"/>
      <c r="D232" s="54"/>
      <c r="E232" s="54"/>
      <c r="F232" s="73">
        <v>2.3</v>
      </c>
      <c r="G232" s="5">
        <f t="shared" si="9"/>
        <v>10.5041799326671</v>
      </c>
      <c r="H232" s="5">
        <f t="shared" si="2"/>
        <v>6.76396441772994</v>
      </c>
      <c r="I232" s="5">
        <f t="shared" si="3"/>
        <v>0.781939366872524</v>
      </c>
      <c r="J232" s="5">
        <f t="shared" si="4"/>
        <v>0</v>
      </c>
      <c r="K232" s="8">
        <f t="shared" si="5"/>
        <v>0</v>
      </c>
      <c r="L232" s="5" t="e">
        <f t="shared" si="6"/>
        <v>#DIV/0!</v>
      </c>
      <c r="M232" s="8">
        <f t="shared" si="7"/>
        <v>0</v>
      </c>
      <c r="N232" s="5" t="e">
        <f t="shared" si="8"/>
        <v>#DIV/0!</v>
      </c>
      <c r="O232" s="5">
        <f t="shared" si="10"/>
        <v>0</v>
      </c>
      <c r="P232" s="12" t="e">
        <f t="shared" si="11"/>
        <v>#DIV/0!</v>
      </c>
    </row>
    <row r="233" ht="15.75" customHeight="1" spans="1:16">
      <c r="A233" s="54"/>
      <c r="B233" s="54"/>
      <c r="C233" s="54"/>
      <c r="D233" s="54"/>
      <c r="E233" s="54"/>
      <c r="F233" s="73">
        <v>2.31</v>
      </c>
      <c r="G233" s="5">
        <f t="shared" si="9"/>
        <v>10.571897390311</v>
      </c>
      <c r="H233" s="5">
        <f t="shared" si="2"/>
        <v>6.77174576438537</v>
      </c>
      <c r="I233" s="5">
        <f t="shared" si="3"/>
        <v>0.774342326027172</v>
      </c>
      <c r="J233" s="5">
        <f t="shared" si="4"/>
        <v>0</v>
      </c>
      <c r="K233" s="8">
        <f t="shared" si="5"/>
        <v>0</v>
      </c>
      <c r="L233" s="5" t="e">
        <f t="shared" si="6"/>
        <v>#DIV/0!</v>
      </c>
      <c r="M233" s="8">
        <f t="shared" si="7"/>
        <v>0</v>
      </c>
      <c r="N233" s="5" t="e">
        <f t="shared" si="8"/>
        <v>#DIV/0!</v>
      </c>
      <c r="O233" s="5">
        <f t="shared" si="10"/>
        <v>0</v>
      </c>
      <c r="P233" s="12" t="e">
        <f t="shared" si="11"/>
        <v>#DIV/0!</v>
      </c>
    </row>
    <row r="234" ht="15.75" customHeight="1" spans="1:16">
      <c r="A234" s="54"/>
      <c r="B234" s="54"/>
      <c r="C234" s="54"/>
      <c r="D234" s="54"/>
      <c r="E234" s="54"/>
      <c r="F234" s="73">
        <v>2.32</v>
      </c>
      <c r="G234" s="5">
        <f t="shared" si="9"/>
        <v>10.6396919054138</v>
      </c>
      <c r="H234" s="5">
        <f t="shared" si="2"/>
        <v>6.7794515102834</v>
      </c>
      <c r="I234" s="5">
        <f t="shared" si="3"/>
        <v>0.766819095290445</v>
      </c>
      <c r="J234" s="5">
        <f t="shared" si="4"/>
        <v>0</v>
      </c>
      <c r="K234" s="8">
        <f t="shared" si="5"/>
        <v>0</v>
      </c>
      <c r="L234" s="5" t="e">
        <f t="shared" si="6"/>
        <v>#DIV/0!</v>
      </c>
      <c r="M234" s="8">
        <f t="shared" si="7"/>
        <v>0</v>
      </c>
      <c r="N234" s="5" t="e">
        <f t="shared" si="8"/>
        <v>#DIV/0!</v>
      </c>
      <c r="O234" s="5">
        <f t="shared" si="10"/>
        <v>0</v>
      </c>
      <c r="P234" s="12" t="e">
        <f t="shared" si="11"/>
        <v>#DIV/0!</v>
      </c>
    </row>
    <row r="235" ht="15.75" customHeight="1" spans="1:16">
      <c r="A235" s="54"/>
      <c r="B235" s="54"/>
      <c r="C235" s="54"/>
      <c r="D235" s="54"/>
      <c r="E235" s="54"/>
      <c r="F235" s="73">
        <v>2.33</v>
      </c>
      <c r="G235" s="5">
        <f t="shared" si="9"/>
        <v>10.7075627293132</v>
      </c>
      <c r="H235" s="5">
        <f t="shared" si="2"/>
        <v>6.78708238993372</v>
      </c>
      <c r="I235" s="5">
        <f t="shared" si="3"/>
        <v>0.759368957549949</v>
      </c>
      <c r="J235" s="5">
        <f t="shared" si="4"/>
        <v>0</v>
      </c>
      <c r="K235" s="8">
        <f t="shared" si="5"/>
        <v>0</v>
      </c>
      <c r="L235" s="5" t="e">
        <f t="shared" si="6"/>
        <v>#DIV/0!</v>
      </c>
      <c r="M235" s="8">
        <f t="shared" si="7"/>
        <v>0</v>
      </c>
      <c r="N235" s="5" t="e">
        <f t="shared" si="8"/>
        <v>#DIV/0!</v>
      </c>
      <c r="O235" s="5">
        <f t="shared" si="10"/>
        <v>0</v>
      </c>
      <c r="P235" s="12" t="e">
        <f t="shared" si="11"/>
        <v>#DIV/0!</v>
      </c>
    </row>
    <row r="236" ht="15.75" customHeight="1" spans="1:16">
      <c r="A236" s="54"/>
      <c r="B236" s="54"/>
      <c r="C236" s="54"/>
      <c r="D236" s="54"/>
      <c r="E236" s="54"/>
      <c r="F236" s="73">
        <v>2.34</v>
      </c>
      <c r="G236" s="5">
        <f t="shared" si="9"/>
        <v>10.7755091206203</v>
      </c>
      <c r="H236" s="5">
        <f t="shared" si="2"/>
        <v>6.7946391307098</v>
      </c>
      <c r="I236" s="5">
        <f t="shared" si="3"/>
        <v>0.751991202660497</v>
      </c>
      <c r="J236" s="5">
        <f t="shared" si="4"/>
        <v>0</v>
      </c>
      <c r="K236" s="8">
        <f t="shared" si="5"/>
        <v>0</v>
      </c>
      <c r="L236" s="5" t="e">
        <f t="shared" si="6"/>
        <v>#DIV/0!</v>
      </c>
      <c r="M236" s="8">
        <f t="shared" si="7"/>
        <v>0</v>
      </c>
      <c r="N236" s="5" t="e">
        <f t="shared" si="8"/>
        <v>#DIV/0!</v>
      </c>
      <c r="O236" s="5">
        <f t="shared" si="10"/>
        <v>0</v>
      </c>
      <c r="P236" s="12" t="e">
        <f t="shared" si="11"/>
        <v>#DIV/0!</v>
      </c>
    </row>
    <row r="237" ht="15.75" customHeight="1" spans="1:16">
      <c r="A237" s="54"/>
      <c r="B237" s="54"/>
      <c r="C237" s="54"/>
      <c r="D237" s="54"/>
      <c r="E237" s="54"/>
      <c r="F237" s="73">
        <v>2.35</v>
      </c>
      <c r="G237" s="5">
        <f t="shared" si="9"/>
        <v>10.8435303451494</v>
      </c>
      <c r="H237" s="5">
        <f t="shared" si="2"/>
        <v>6.80212245291819</v>
      </c>
      <c r="I237" s="5">
        <f t="shared" si="3"/>
        <v>0.744685127376417</v>
      </c>
      <c r="J237" s="5">
        <f t="shared" si="4"/>
        <v>0</v>
      </c>
      <c r="K237" s="8">
        <f t="shared" si="5"/>
        <v>0</v>
      </c>
      <c r="L237" s="5" t="e">
        <f t="shared" si="6"/>
        <v>#DIV/0!</v>
      </c>
      <c r="M237" s="8">
        <f t="shared" si="7"/>
        <v>0</v>
      </c>
      <c r="N237" s="5" t="e">
        <f t="shared" si="8"/>
        <v>#DIV/0!</v>
      </c>
      <c r="O237" s="5">
        <f t="shared" si="10"/>
        <v>0</v>
      </c>
      <c r="P237" s="12" t="e">
        <f t="shared" si="11"/>
        <v>#DIV/0!</v>
      </c>
    </row>
    <row r="238" ht="15.75" customHeight="1" spans="1:16">
      <c r="A238" s="54"/>
      <c r="B238" s="54"/>
      <c r="C238" s="54"/>
      <c r="D238" s="54"/>
      <c r="E238" s="54"/>
      <c r="F238" s="73">
        <v>2.36</v>
      </c>
      <c r="G238" s="5">
        <f t="shared" si="9"/>
        <v>10.9116256758481</v>
      </c>
      <c r="H238" s="5">
        <f t="shared" si="2"/>
        <v>6.80953306986722</v>
      </c>
      <c r="I238" s="5">
        <f t="shared" si="3"/>
        <v>0.737450035284518</v>
      </c>
      <c r="J238" s="5">
        <f t="shared" si="4"/>
        <v>0</v>
      </c>
      <c r="K238" s="8">
        <f t="shared" si="5"/>
        <v>0</v>
      </c>
      <c r="L238" s="5" t="e">
        <f t="shared" si="6"/>
        <v>#DIV/0!</v>
      </c>
      <c r="M238" s="8">
        <f t="shared" si="7"/>
        <v>0</v>
      </c>
      <c r="N238" s="5" t="e">
        <f t="shared" si="8"/>
        <v>#DIV/0!</v>
      </c>
      <c r="O238" s="5">
        <f t="shared" si="10"/>
        <v>0</v>
      </c>
      <c r="P238" s="12" t="e">
        <f t="shared" si="11"/>
        <v>#DIV/0!</v>
      </c>
    </row>
    <row r="239" ht="15.75" customHeight="1" spans="1:16">
      <c r="A239" s="54"/>
      <c r="B239" s="54"/>
      <c r="C239" s="54"/>
      <c r="D239" s="54"/>
      <c r="E239" s="54"/>
      <c r="F239" s="73">
        <v>2.37</v>
      </c>
      <c r="G239" s="5">
        <f t="shared" si="9"/>
        <v>10.9797943927275</v>
      </c>
      <c r="H239" s="5">
        <f t="shared" si="2"/>
        <v>6.81687168793496</v>
      </c>
      <c r="I239" s="5">
        <f t="shared" si="3"/>
        <v>0.730285236737708</v>
      </c>
      <c r="J239" s="5">
        <f t="shared" si="4"/>
        <v>0</v>
      </c>
      <c r="K239" s="8">
        <f t="shared" si="5"/>
        <v>0</v>
      </c>
      <c r="L239" s="5" t="e">
        <f t="shared" si="6"/>
        <v>#DIV/0!</v>
      </c>
      <c r="M239" s="8">
        <f t="shared" si="7"/>
        <v>0</v>
      </c>
      <c r="N239" s="5" t="e">
        <f t="shared" si="8"/>
        <v>#DIV/0!</v>
      </c>
      <c r="O239" s="5">
        <f t="shared" si="10"/>
        <v>0</v>
      </c>
      <c r="P239" s="12" t="e">
        <f t="shared" si="11"/>
        <v>#DIV/0!</v>
      </c>
    </row>
    <row r="240" ht="15.75" customHeight="1" spans="1:16">
      <c r="A240" s="54"/>
      <c r="B240" s="54"/>
      <c r="C240" s="54"/>
      <c r="D240" s="54"/>
      <c r="E240" s="54"/>
      <c r="F240" s="73">
        <v>2.38</v>
      </c>
      <c r="G240" s="5">
        <f t="shared" si="9"/>
        <v>11.0480357827938</v>
      </c>
      <c r="H240" s="5">
        <f t="shared" si="2"/>
        <v>6.82413900663656</v>
      </c>
      <c r="I240" s="5">
        <f t="shared" si="3"/>
        <v>0.723190048789257</v>
      </c>
      <c r="J240" s="5">
        <f t="shared" si="4"/>
        <v>0</v>
      </c>
      <c r="K240" s="8">
        <f t="shared" si="5"/>
        <v>0</v>
      </c>
      <c r="L240" s="5" t="e">
        <f t="shared" si="6"/>
        <v>#DIV/0!</v>
      </c>
      <c r="M240" s="8">
        <f t="shared" si="7"/>
        <v>0</v>
      </c>
      <c r="N240" s="5" t="e">
        <f t="shared" si="8"/>
        <v>#DIV/0!</v>
      </c>
      <c r="O240" s="5">
        <f t="shared" si="10"/>
        <v>0</v>
      </c>
      <c r="P240" s="12" t="e">
        <f t="shared" si="11"/>
        <v>#DIV/0!</v>
      </c>
    </row>
    <row r="241" ht="15.75" customHeight="1" spans="1:16">
      <c r="A241" s="54"/>
      <c r="B241" s="54"/>
      <c r="C241" s="54"/>
      <c r="D241" s="54"/>
      <c r="E241" s="54"/>
      <c r="F241" s="73">
        <v>2.39</v>
      </c>
      <c r="G241" s="5">
        <f t="shared" si="9"/>
        <v>11.1163491399807</v>
      </c>
      <c r="H241" s="5">
        <f t="shared" si="2"/>
        <v>6.83133571869097</v>
      </c>
      <c r="I241" s="5">
        <f t="shared" si="3"/>
        <v>0.7161637951277</v>
      </c>
      <c r="J241" s="5">
        <f t="shared" si="4"/>
        <v>0</v>
      </c>
      <c r="K241" s="8">
        <f t="shared" si="5"/>
        <v>0</v>
      </c>
      <c r="L241" s="5" t="e">
        <f t="shared" si="6"/>
        <v>#DIV/0!</v>
      </c>
      <c r="M241" s="8">
        <f t="shared" si="7"/>
        <v>0</v>
      </c>
      <c r="N241" s="5" t="e">
        <f t="shared" si="8"/>
        <v>#DIV/0!</v>
      </c>
      <c r="O241" s="5">
        <f t="shared" si="10"/>
        <v>0</v>
      </c>
      <c r="P241" s="12" t="e">
        <f t="shared" si="11"/>
        <v>#DIV/0!</v>
      </c>
    </row>
    <row r="242" ht="15.75" customHeight="1" spans="1:16">
      <c r="A242" s="54"/>
      <c r="B242" s="54"/>
      <c r="C242" s="54"/>
      <c r="D242" s="54"/>
      <c r="E242" s="54"/>
      <c r="F242" s="73">
        <v>2.4</v>
      </c>
      <c r="G242" s="5">
        <f t="shared" si="9"/>
        <v>11.1847337650816</v>
      </c>
      <c r="H242" s="5">
        <f t="shared" si="2"/>
        <v>6.83846251008688</v>
      </c>
      <c r="I242" s="5">
        <f t="shared" si="3"/>
        <v>0.709205806012371</v>
      </c>
      <c r="J242" s="5">
        <f t="shared" si="4"/>
        <v>0</v>
      </c>
      <c r="K242" s="8">
        <f t="shared" si="5"/>
        <v>0</v>
      </c>
      <c r="L242" s="5" t="e">
        <f t="shared" si="6"/>
        <v>#DIV/0!</v>
      </c>
      <c r="M242" s="8">
        <f t="shared" si="7"/>
        <v>0</v>
      </c>
      <c r="N242" s="5" t="e">
        <f t="shared" si="8"/>
        <v>#DIV/0!</v>
      </c>
      <c r="O242" s="5">
        <f t="shared" si="10"/>
        <v>0</v>
      </c>
      <c r="P242" s="12" t="e">
        <f t="shared" si="11"/>
        <v>#DIV/0!</v>
      </c>
    </row>
    <row r="243" ht="15.75" customHeight="1" spans="1:16">
      <c r="A243" s="54"/>
      <c r="B243" s="54"/>
      <c r="C243" s="54"/>
      <c r="D243" s="54"/>
      <c r="E243" s="54"/>
      <c r="F243" s="73">
        <v>2.41</v>
      </c>
      <c r="G243" s="5">
        <f t="shared" si="9"/>
        <v>11.2531889656831</v>
      </c>
      <c r="H243" s="5">
        <f t="shared" si="2"/>
        <v>6.84552006014821</v>
      </c>
      <c r="I243" s="5">
        <f t="shared" si="3"/>
        <v>0.70231541820956</v>
      </c>
      <c r="J243" s="5">
        <f t="shared" si="4"/>
        <v>0</v>
      </c>
      <c r="K243" s="8">
        <f t="shared" si="5"/>
        <v>0</v>
      </c>
      <c r="L243" s="5" t="e">
        <f t="shared" si="6"/>
        <v>#DIV/0!</v>
      </c>
      <c r="M243" s="8">
        <f t="shared" si="7"/>
        <v>0</v>
      </c>
      <c r="N243" s="5" t="e">
        <f t="shared" si="8"/>
        <v>#DIV/0!</v>
      </c>
      <c r="O243" s="5">
        <f t="shared" si="10"/>
        <v>0</v>
      </c>
      <c r="P243" s="12" t="e">
        <f t="shared" si="11"/>
        <v>#DIV/0!</v>
      </c>
    </row>
    <row r="244" ht="15.75" customHeight="1" spans="1:16">
      <c r="A244" s="54"/>
      <c r="B244" s="54"/>
      <c r="C244" s="54"/>
      <c r="D244" s="54"/>
      <c r="E244" s="54"/>
      <c r="F244" s="73">
        <v>2.42</v>
      </c>
      <c r="G244" s="5">
        <f t="shared" si="9"/>
        <v>11.3217140560991</v>
      </c>
      <c r="H244" s="5">
        <f t="shared" si="2"/>
        <v>6.85250904159877</v>
      </c>
      <c r="I244" s="5">
        <f t="shared" si="3"/>
        <v>0.695491974929299</v>
      </c>
      <c r="J244" s="5">
        <f t="shared" si="4"/>
        <v>0</v>
      </c>
      <c r="K244" s="8">
        <f t="shared" si="5"/>
        <v>0</v>
      </c>
      <c r="L244" s="5" t="e">
        <f t="shared" si="6"/>
        <v>#DIV/0!</v>
      </c>
      <c r="M244" s="8">
        <f t="shared" si="7"/>
        <v>0</v>
      </c>
      <c r="N244" s="5" t="e">
        <f t="shared" si="8"/>
        <v>#DIV/0!</v>
      </c>
      <c r="O244" s="5">
        <f t="shared" si="10"/>
        <v>0</v>
      </c>
      <c r="P244" s="12" t="e">
        <f t="shared" si="11"/>
        <v>#DIV/0!</v>
      </c>
    </row>
    <row r="245" ht="15.75" customHeight="1" spans="1:16">
      <c r="A245" s="54"/>
      <c r="B245" s="54"/>
      <c r="C245" s="54"/>
      <c r="D245" s="54"/>
      <c r="E245" s="54"/>
      <c r="F245" s="73">
        <v>2.43</v>
      </c>
      <c r="G245" s="5">
        <f t="shared" si="9"/>
        <v>11.3903083573053</v>
      </c>
      <c r="H245" s="5">
        <f t="shared" si="2"/>
        <v>6.85943012062647</v>
      </c>
      <c r="I245" s="5">
        <f t="shared" si="3"/>
        <v>0.688734825762753</v>
      </c>
      <c r="J245" s="5">
        <f t="shared" si="4"/>
        <v>0</v>
      </c>
      <c r="K245" s="8">
        <f t="shared" si="5"/>
        <v>0</v>
      </c>
      <c r="L245" s="5" t="e">
        <f t="shared" si="6"/>
        <v>#DIV/0!</v>
      </c>
      <c r="M245" s="8">
        <f t="shared" si="7"/>
        <v>0</v>
      </c>
      <c r="N245" s="5" t="e">
        <f t="shared" si="8"/>
        <v>#DIV/0!</v>
      </c>
      <c r="O245" s="5">
        <f t="shared" si="10"/>
        <v>0</v>
      </c>
      <c r="P245" s="12" t="e">
        <f t="shared" si="11"/>
        <v>#DIV/0!</v>
      </c>
    </row>
    <row r="246" ht="15.75" customHeight="1" spans="1:16">
      <c r="A246" s="54"/>
      <c r="B246" s="54"/>
      <c r="C246" s="54"/>
      <c r="D246" s="54"/>
      <c r="E246" s="54"/>
      <c r="F246" s="73">
        <v>2.44</v>
      </c>
      <c r="G246" s="5">
        <f t="shared" si="9"/>
        <v>11.4589711968748</v>
      </c>
      <c r="H246" s="5">
        <f t="shared" si="2"/>
        <v>6.86628395694675</v>
      </c>
      <c r="I246" s="5">
        <f t="shared" si="3"/>
        <v>0.682043326620226</v>
      </c>
      <c r="J246" s="5">
        <f t="shared" si="4"/>
        <v>0</v>
      </c>
      <c r="K246" s="8">
        <f t="shared" si="5"/>
        <v>0</v>
      </c>
      <c r="L246" s="5" t="e">
        <f t="shared" si="6"/>
        <v>#DIV/0!</v>
      </c>
      <c r="M246" s="8">
        <f t="shared" si="7"/>
        <v>0</v>
      </c>
      <c r="N246" s="5" t="e">
        <f t="shared" si="8"/>
        <v>#DIV/0!</v>
      </c>
      <c r="O246" s="5">
        <f t="shared" si="10"/>
        <v>0</v>
      </c>
      <c r="P246" s="12" t="e">
        <f t="shared" si="11"/>
        <v>#DIV/0!</v>
      </c>
    </row>
    <row r="247" ht="15.75" customHeight="1" spans="1:16">
      <c r="A247" s="54"/>
      <c r="B247" s="54"/>
      <c r="C247" s="54"/>
      <c r="D247" s="54"/>
      <c r="E247" s="54"/>
      <c r="F247" s="73">
        <v>2.45</v>
      </c>
      <c r="G247" s="5">
        <f t="shared" si="9"/>
        <v>11.5277019089135</v>
      </c>
      <c r="H247" s="5">
        <f t="shared" si="2"/>
        <v>6.87307120386549</v>
      </c>
      <c r="I247" s="5">
        <f t="shared" si="3"/>
        <v>0.675416839669765</v>
      </c>
      <c r="J247" s="5">
        <f t="shared" si="4"/>
        <v>0</v>
      </c>
      <c r="K247" s="8">
        <f t="shared" si="5"/>
        <v>0</v>
      </c>
      <c r="L247" s="5" t="e">
        <f t="shared" si="6"/>
        <v>#DIV/0!</v>
      </c>
      <c r="M247" s="8">
        <f t="shared" si="7"/>
        <v>0</v>
      </c>
      <c r="N247" s="5" t="e">
        <f t="shared" si="8"/>
        <v>#DIV/0!</v>
      </c>
      <c r="O247" s="5">
        <f t="shared" si="10"/>
        <v>0</v>
      </c>
      <c r="P247" s="12" t="e">
        <f t="shared" si="11"/>
        <v>#DIV/0!</v>
      </c>
    </row>
    <row r="248" ht="15.75" customHeight="1" spans="1:16">
      <c r="A248" s="54"/>
      <c r="B248" s="54"/>
      <c r="C248" s="54"/>
      <c r="D248" s="54"/>
      <c r="E248" s="54"/>
      <c r="F248" s="73">
        <v>2.46</v>
      </c>
      <c r="G248" s="5">
        <f t="shared" si="9"/>
        <v>11.5964998339969</v>
      </c>
      <c r="H248" s="5">
        <f t="shared" si="2"/>
        <v>6.87979250834132</v>
      </c>
      <c r="I248" s="5">
        <f t="shared" si="3"/>
        <v>0.66885473327636</v>
      </c>
      <c r="J248" s="5">
        <f t="shared" si="4"/>
        <v>0</v>
      </c>
      <c r="K248" s="8">
        <f t="shared" si="5"/>
        <v>0</v>
      </c>
      <c r="L248" s="5" t="e">
        <f t="shared" si="6"/>
        <v>#DIV/0!</v>
      </c>
      <c r="M248" s="8">
        <f t="shared" si="7"/>
        <v>0</v>
      </c>
      <c r="N248" s="5" t="e">
        <f t="shared" si="8"/>
        <v>#DIV/0!</v>
      </c>
      <c r="O248" s="5">
        <f t="shared" si="10"/>
        <v>0</v>
      </c>
      <c r="P248" s="12" t="e">
        <f t="shared" si="11"/>
        <v>#DIV/0!</v>
      </c>
    </row>
    <row r="249" ht="15.75" customHeight="1" spans="1:16">
      <c r="A249" s="54"/>
      <c r="B249" s="54"/>
      <c r="C249" s="54"/>
      <c r="D249" s="54"/>
      <c r="E249" s="54"/>
      <c r="F249" s="73">
        <v>2.47</v>
      </c>
      <c r="G249" s="5">
        <f t="shared" si="9"/>
        <v>11.6653643191073</v>
      </c>
      <c r="H249" s="5">
        <f t="shared" si="2"/>
        <v>6.88644851104721</v>
      </c>
      <c r="I249" s="5">
        <f t="shared" si="3"/>
        <v>0.662356381941741</v>
      </c>
      <c r="J249" s="5">
        <f t="shared" si="4"/>
        <v>0</v>
      </c>
      <c r="K249" s="8">
        <f t="shared" si="5"/>
        <v>0</v>
      </c>
      <c r="L249" s="5" t="e">
        <f t="shared" si="6"/>
        <v>#DIV/0!</v>
      </c>
      <c r="M249" s="8">
        <f t="shared" si="7"/>
        <v>0</v>
      </c>
      <c r="N249" s="5" t="e">
        <f t="shared" si="8"/>
        <v>#DIV/0!</v>
      </c>
      <c r="O249" s="5">
        <f t="shared" si="10"/>
        <v>0</v>
      </c>
      <c r="P249" s="12" t="e">
        <f t="shared" si="11"/>
        <v>#DIV/0!</v>
      </c>
    </row>
    <row r="250" ht="15.75" customHeight="1" spans="1:16">
      <c r="A250" s="54"/>
      <c r="B250" s="54"/>
      <c r="C250" s="54"/>
      <c r="D250" s="54"/>
      <c r="E250" s="54"/>
      <c r="F250" s="73">
        <v>2.48</v>
      </c>
      <c r="G250" s="5">
        <f t="shared" si="9"/>
        <v>11.7342947175717</v>
      </c>
      <c r="H250" s="5">
        <f t="shared" si="2"/>
        <v>6.89303984643161</v>
      </c>
      <c r="I250" s="5">
        <f t="shared" si="3"/>
        <v>0.655921166244754</v>
      </c>
      <c r="J250" s="5">
        <f t="shared" si="4"/>
        <v>0</v>
      </c>
      <c r="K250" s="8">
        <f t="shared" si="5"/>
        <v>0</v>
      </c>
      <c r="L250" s="5" t="e">
        <f t="shared" si="6"/>
        <v>#DIV/0!</v>
      </c>
      <c r="M250" s="8">
        <f t="shared" si="7"/>
        <v>0</v>
      </c>
      <c r="N250" s="5" t="e">
        <f t="shared" si="8"/>
        <v>#DIV/0!</v>
      </c>
      <c r="O250" s="5">
        <f t="shared" si="10"/>
        <v>0</v>
      </c>
      <c r="P250" s="12" t="e">
        <f t="shared" si="11"/>
        <v>#DIV/0!</v>
      </c>
    </row>
    <row r="251" ht="15.75" customHeight="1" spans="1:16">
      <c r="A251" s="54"/>
      <c r="B251" s="54"/>
      <c r="C251" s="54"/>
      <c r="D251" s="54"/>
      <c r="E251" s="54"/>
      <c r="F251" s="73">
        <v>2.49</v>
      </c>
      <c r="G251" s="5">
        <f t="shared" si="9"/>
        <v>11.8032903889995</v>
      </c>
      <c r="H251" s="5">
        <f t="shared" si="2"/>
        <v>6.89956714277889</v>
      </c>
      <c r="I251" s="5">
        <f t="shared" si="3"/>
        <v>0.649548472782316</v>
      </c>
      <c r="J251" s="5">
        <f t="shared" si="4"/>
        <v>0</v>
      </c>
      <c r="K251" s="8">
        <f t="shared" si="5"/>
        <v>0</v>
      </c>
      <c r="L251" s="5" t="e">
        <f t="shared" si="6"/>
        <v>#DIV/0!</v>
      </c>
      <c r="M251" s="8">
        <f t="shared" si="7"/>
        <v>0</v>
      </c>
      <c r="N251" s="5" t="e">
        <f t="shared" si="8"/>
        <v>#DIV/0!</v>
      </c>
      <c r="O251" s="5">
        <f t="shared" si="10"/>
        <v>0</v>
      </c>
      <c r="P251" s="12" t="e">
        <f t="shared" si="11"/>
        <v>#DIV/0!</v>
      </c>
    </row>
    <row r="252" ht="15.75" customHeight="1" spans="1:16">
      <c r="A252" s="54"/>
      <c r="B252" s="54"/>
      <c r="C252" s="54"/>
      <c r="D252" s="54"/>
      <c r="E252" s="54"/>
      <c r="F252" s="73">
        <v>2.5</v>
      </c>
      <c r="G252" s="5">
        <f t="shared" si="9"/>
        <v>11.8723506992221</v>
      </c>
      <c r="H252" s="5">
        <f t="shared" si="2"/>
        <v>6.90603102226924</v>
      </c>
      <c r="I252" s="5">
        <f t="shared" si="3"/>
        <v>0.643237694110947</v>
      </c>
      <c r="J252" s="5">
        <f t="shared" si="4"/>
        <v>0</v>
      </c>
      <c r="K252" s="8">
        <f t="shared" si="5"/>
        <v>0</v>
      </c>
      <c r="L252" s="5" t="e">
        <f t="shared" si="6"/>
        <v>#DIV/0!</v>
      </c>
      <c r="M252" s="8">
        <f t="shared" si="7"/>
        <v>0</v>
      </c>
      <c r="N252" s="5" t="e">
        <f t="shared" si="8"/>
        <v>#DIV/0!</v>
      </c>
      <c r="O252" s="5">
        <f t="shared" si="10"/>
        <v>0</v>
      </c>
      <c r="P252" s="12" t="e">
        <f t="shared" si="11"/>
        <v>#DIV/0!</v>
      </c>
    </row>
    <row r="253" ht="15.75" customHeight="1" spans="1:16">
      <c r="A253" s="54"/>
      <c r="B253" s="54"/>
      <c r="C253" s="54"/>
      <c r="D253" s="54"/>
      <c r="E253" s="54"/>
      <c r="F253" s="73">
        <v>2.51</v>
      </c>
      <c r="G253" s="5">
        <f t="shared" si="9"/>
        <v>11.9414750202325</v>
      </c>
      <c r="H253" s="5">
        <f t="shared" si="2"/>
        <v>6.91243210103796</v>
      </c>
      <c r="I253" s="5">
        <f t="shared" si="3"/>
        <v>0.636988228688871</v>
      </c>
      <c r="J253" s="5">
        <f t="shared" si="4"/>
        <v>0</v>
      </c>
      <c r="K253" s="8">
        <f t="shared" si="5"/>
        <v>0</v>
      </c>
      <c r="L253" s="5" t="e">
        <f t="shared" si="6"/>
        <v>#DIV/0!</v>
      </c>
      <c r="M253" s="8">
        <f t="shared" si="7"/>
        <v>0</v>
      </c>
      <c r="N253" s="5" t="e">
        <f t="shared" si="8"/>
        <v>#DIV/0!</v>
      </c>
      <c r="O253" s="5">
        <f t="shared" si="10"/>
        <v>0</v>
      </c>
      <c r="P253" s="12" t="e">
        <f t="shared" si="11"/>
        <v>#DIV/0!</v>
      </c>
    </row>
    <row r="254" ht="15.75" customHeight="1" spans="1:16">
      <c r="A254" s="54"/>
      <c r="B254" s="54"/>
      <c r="C254" s="54"/>
      <c r="D254" s="54"/>
      <c r="E254" s="54"/>
      <c r="F254" s="73">
        <v>2.52</v>
      </c>
      <c r="G254" s="5">
        <f t="shared" si="9"/>
        <v>12.0106627301249</v>
      </c>
      <c r="H254" s="5">
        <f t="shared" si="2"/>
        <v>6.91877098923421</v>
      </c>
      <c r="I254" s="5">
        <f t="shared" si="3"/>
        <v>0.630799480818672</v>
      </c>
      <c r="J254" s="5">
        <f t="shared" si="4"/>
        <v>0</v>
      </c>
      <c r="K254" s="8">
        <f t="shared" si="5"/>
        <v>0</v>
      </c>
      <c r="L254" s="5" t="e">
        <f t="shared" si="6"/>
        <v>#DIV/0!</v>
      </c>
      <c r="M254" s="8">
        <f t="shared" si="7"/>
        <v>0</v>
      </c>
      <c r="N254" s="5" t="e">
        <f t="shared" si="8"/>
        <v>#DIV/0!</v>
      </c>
      <c r="O254" s="5">
        <f t="shared" si="10"/>
        <v>0</v>
      </c>
      <c r="P254" s="12" t="e">
        <f t="shared" si="11"/>
        <v>#DIV/0!</v>
      </c>
    </row>
    <row r="255" ht="15.75" customHeight="1" spans="1:16">
      <c r="A255" s="54"/>
      <c r="B255" s="54"/>
      <c r="C255" s="54"/>
      <c r="D255" s="54"/>
      <c r="E255" s="54"/>
      <c r="F255" s="73">
        <v>2.53</v>
      </c>
      <c r="G255" s="5">
        <f t="shared" si="9"/>
        <v>12.0799132130357</v>
      </c>
      <c r="H255" s="5">
        <f t="shared" si="2"/>
        <v>6.92504829107917</v>
      </c>
      <c r="I255" s="5">
        <f t="shared" si="3"/>
        <v>0.624670860590517</v>
      </c>
      <c r="J255" s="5">
        <f t="shared" si="4"/>
        <v>0</v>
      </c>
      <c r="K255" s="8">
        <f t="shared" si="5"/>
        <v>0</v>
      </c>
      <c r="L255" s="5" t="e">
        <f t="shared" si="6"/>
        <v>#DIV/0!</v>
      </c>
      <c r="M255" s="8">
        <f t="shared" si="7"/>
        <v>0</v>
      </c>
      <c r="N255" s="5" t="e">
        <f t="shared" si="8"/>
        <v>#DIV/0!</v>
      </c>
      <c r="O255" s="5">
        <f t="shared" si="10"/>
        <v>0</v>
      </c>
      <c r="P255" s="12" t="e">
        <f t="shared" si="11"/>
        <v>#DIV/0!</v>
      </c>
    </row>
    <row r="256" ht="15.75" customHeight="1" spans="1:16">
      <c r="A256" s="54"/>
      <c r="B256" s="54"/>
      <c r="C256" s="54"/>
      <c r="D256" s="54"/>
      <c r="E256" s="54"/>
      <c r="F256" s="73">
        <v>2.54</v>
      </c>
      <c r="G256" s="5">
        <f t="shared" si="9"/>
        <v>12.1492258590849</v>
      </c>
      <c r="H256" s="5">
        <f t="shared" si="2"/>
        <v>6.9312646049236</v>
      </c>
      <c r="I256" s="5">
        <f t="shared" si="3"/>
        <v>0.618601783825923</v>
      </c>
      <c r="J256" s="5">
        <f t="shared" si="4"/>
        <v>0</v>
      </c>
      <c r="K256" s="8">
        <f t="shared" si="5"/>
        <v>0</v>
      </c>
      <c r="L256" s="5" t="e">
        <f t="shared" si="6"/>
        <v>#DIV/0!</v>
      </c>
      <c r="M256" s="8">
        <f t="shared" si="7"/>
        <v>0</v>
      </c>
      <c r="N256" s="5" t="e">
        <f t="shared" si="8"/>
        <v>#DIV/0!</v>
      </c>
      <c r="O256" s="5">
        <f t="shared" si="10"/>
        <v>0</v>
      </c>
      <c r="P256" s="12" t="e">
        <f t="shared" si="11"/>
        <v>#DIV/0!</v>
      </c>
    </row>
    <row r="257" ht="15.75" customHeight="1" spans="1:16">
      <c r="A257" s="54"/>
      <c r="B257" s="54"/>
      <c r="C257" s="54"/>
      <c r="D257" s="54"/>
      <c r="E257" s="54"/>
      <c r="F257" s="73">
        <v>2.55</v>
      </c>
      <c r="G257" s="5">
        <f t="shared" si="9"/>
        <v>12.2186000643179</v>
      </c>
      <c r="H257" s="5">
        <f t="shared" si="2"/>
        <v>6.93742052330493</v>
      </c>
      <c r="I257" s="5">
        <f t="shared" si="3"/>
        <v>0.612591672022077</v>
      </c>
      <c r="J257" s="5">
        <f t="shared" si="4"/>
        <v>0</v>
      </c>
      <c r="K257" s="8">
        <f t="shared" si="5"/>
        <v>0</v>
      </c>
      <c r="L257" s="5" t="e">
        <f t="shared" si="6"/>
        <v>#DIV/0!</v>
      </c>
      <c r="M257" s="8">
        <f t="shared" si="7"/>
        <v>0</v>
      </c>
      <c r="N257" s="5" t="e">
        <f t="shared" si="8"/>
        <v>#DIV/0!</v>
      </c>
      <c r="O257" s="5">
        <f t="shared" si="10"/>
        <v>0</v>
      </c>
      <c r="P257" s="12" t="e">
        <f t="shared" si="11"/>
        <v>#DIV/0!</v>
      </c>
    </row>
    <row r="258" ht="15.75" customHeight="1" spans="1:16">
      <c r="A258" s="54"/>
      <c r="B258" s="54"/>
      <c r="C258" s="54"/>
      <c r="D258" s="54"/>
      <c r="E258" s="54"/>
      <c r="F258" s="73">
        <v>2.56</v>
      </c>
      <c r="G258" s="5">
        <f t="shared" si="9"/>
        <v>12.288035230648</v>
      </c>
      <c r="H258" s="5">
        <f t="shared" si="2"/>
        <v>6.94351663300369</v>
      </c>
      <c r="I258" s="5">
        <f t="shared" si="3"/>
        <v>0.606639952296688</v>
      </c>
      <c r="J258" s="5">
        <f t="shared" si="4"/>
        <v>0</v>
      </c>
      <c r="K258" s="8">
        <f t="shared" si="5"/>
        <v>0</v>
      </c>
      <c r="L258" s="5" t="e">
        <f t="shared" si="6"/>
        <v>#DIV/0!</v>
      </c>
      <c r="M258" s="8">
        <f t="shared" si="7"/>
        <v>0</v>
      </c>
      <c r="N258" s="5" t="e">
        <f t="shared" si="8"/>
        <v>#DIV/0!</v>
      </c>
      <c r="O258" s="5">
        <f t="shared" si="10"/>
        <v>0</v>
      </c>
      <c r="P258" s="12" t="e">
        <f t="shared" si="11"/>
        <v>#DIV/0!</v>
      </c>
    </row>
    <row r="259" ht="15.75" customHeight="1" spans="1:16">
      <c r="A259" s="54"/>
      <c r="B259" s="54"/>
      <c r="C259" s="54"/>
      <c r="D259" s="54"/>
      <c r="E259" s="54"/>
      <c r="F259" s="73">
        <v>2.57</v>
      </c>
      <c r="G259" s="5">
        <f t="shared" si="9"/>
        <v>12.357530765799</v>
      </c>
      <c r="H259" s="5">
        <f t="shared" si="2"/>
        <v>6.94955351509946</v>
      </c>
      <c r="I259" s="5">
        <f t="shared" si="3"/>
        <v>0.600746057333383</v>
      </c>
      <c r="J259" s="5">
        <f t="shared" si="4"/>
        <v>0</v>
      </c>
      <c r="K259" s="8">
        <f t="shared" si="5"/>
        <v>0</v>
      </c>
      <c r="L259" s="5" t="e">
        <f t="shared" si="6"/>
        <v>#DIV/0!</v>
      </c>
      <c r="M259" s="8">
        <f t="shared" si="7"/>
        <v>0</v>
      </c>
      <c r="N259" s="5" t="e">
        <f t="shared" si="8"/>
        <v>#DIV/0!</v>
      </c>
      <c r="O259" s="5">
        <f t="shared" si="10"/>
        <v>0</v>
      </c>
      <c r="P259" s="12" t="e">
        <f t="shared" si="11"/>
        <v>#DIV/0!</v>
      </c>
    </row>
    <row r="260" ht="15.75" customHeight="1" spans="1:16">
      <c r="A260" s="54"/>
      <c r="B260" s="54"/>
      <c r="C260" s="54"/>
      <c r="D260" s="54"/>
      <c r="E260" s="54"/>
      <c r="F260" s="73">
        <v>2.58</v>
      </c>
      <c r="G260" s="5">
        <f t="shared" si="9"/>
        <v>12.4270860832492</v>
      </c>
      <c r="H260" s="5">
        <f t="shared" si="2"/>
        <v>6.95553174502627</v>
      </c>
      <c r="I260" s="5">
        <f t="shared" si="3"/>
        <v>0.594909425327632</v>
      </c>
      <c r="J260" s="5">
        <f t="shared" si="4"/>
        <v>0</v>
      </c>
      <c r="K260" s="8">
        <f t="shared" si="5"/>
        <v>0</v>
      </c>
      <c r="L260" s="5" t="e">
        <f t="shared" si="6"/>
        <v>#DIV/0!</v>
      </c>
      <c r="M260" s="8">
        <f t="shared" si="7"/>
        <v>0</v>
      </c>
      <c r="N260" s="5" t="e">
        <f t="shared" si="8"/>
        <v>#DIV/0!</v>
      </c>
      <c r="O260" s="5">
        <f t="shared" si="10"/>
        <v>0</v>
      </c>
      <c r="P260" s="12" t="e">
        <f t="shared" si="11"/>
        <v>#DIV/0!</v>
      </c>
    </row>
    <row r="261" ht="15.75" customHeight="1" spans="1:16">
      <c r="A261" s="54"/>
      <c r="B261" s="54"/>
      <c r="C261" s="54"/>
      <c r="D261" s="54"/>
      <c r="E261" s="54"/>
      <c r="F261" s="73">
        <v>2.59</v>
      </c>
      <c r="G261" s="5">
        <f t="shared" si="9"/>
        <v>12.4967006021755</v>
      </c>
      <c r="H261" s="5">
        <f t="shared" si="2"/>
        <v>6.96145189262745</v>
      </c>
      <c r="I261" s="5">
        <f t="shared" si="3"/>
        <v>0.589129499933192</v>
      </c>
      <c r="J261" s="5">
        <f t="shared" si="4"/>
        <v>0</v>
      </c>
      <c r="K261" s="8">
        <f t="shared" si="5"/>
        <v>0</v>
      </c>
      <c r="L261" s="5" t="e">
        <f t="shared" si="6"/>
        <v>#DIV/0!</v>
      </c>
      <c r="M261" s="8">
        <f t="shared" si="7"/>
        <v>0</v>
      </c>
      <c r="N261" s="5" t="e">
        <f t="shared" si="8"/>
        <v>#DIV/0!</v>
      </c>
      <c r="O261" s="5">
        <f t="shared" si="10"/>
        <v>0</v>
      </c>
      <c r="P261" s="12" t="e">
        <f t="shared" si="11"/>
        <v>#DIV/0!</v>
      </c>
    </row>
    <row r="262" ht="15.75" customHeight="1" spans="1:16">
      <c r="A262" s="54"/>
      <c r="B262" s="54"/>
      <c r="C262" s="54"/>
      <c r="D262" s="54"/>
      <c r="E262" s="54"/>
      <c r="F262" s="73">
        <v>2.6</v>
      </c>
      <c r="G262" s="5">
        <f t="shared" si="9"/>
        <v>12.5663737473976</v>
      </c>
      <c r="H262" s="5">
        <f t="shared" si="2"/>
        <v>6.96731452220991</v>
      </c>
      <c r="I262" s="5">
        <f t="shared" si="3"/>
        <v>0.583405730209084</v>
      </c>
      <c r="J262" s="5">
        <f t="shared" si="4"/>
        <v>0</v>
      </c>
      <c r="K262" s="8">
        <f t="shared" si="5"/>
        <v>0</v>
      </c>
      <c r="L262" s="5" t="e">
        <f t="shared" si="6"/>
        <v>#DIV/0!</v>
      </c>
      <c r="M262" s="8">
        <f t="shared" si="7"/>
        <v>0</v>
      </c>
      <c r="N262" s="5" t="e">
        <f t="shared" si="8"/>
        <v>#DIV/0!</v>
      </c>
      <c r="O262" s="5">
        <f t="shared" si="10"/>
        <v>0</v>
      </c>
      <c r="P262" s="12" t="e">
        <f t="shared" si="11"/>
        <v>#DIV/0!</v>
      </c>
    </row>
    <row r="263" ht="15.75" customHeight="1" spans="1:16">
      <c r="A263" s="54"/>
      <c r="B263" s="54"/>
      <c r="C263" s="54"/>
      <c r="D263" s="54"/>
      <c r="E263" s="54"/>
      <c r="F263" s="73">
        <v>2.61</v>
      </c>
      <c r="G263" s="5">
        <f t="shared" si="9"/>
        <v>12.6361049493236</v>
      </c>
      <c r="H263" s="5">
        <f t="shared" si="2"/>
        <v>6.97312019259798</v>
      </c>
      <c r="I263" s="5">
        <f t="shared" si="3"/>
        <v>0.577737570567068</v>
      </c>
      <c r="J263" s="5">
        <f t="shared" si="4"/>
        <v>0</v>
      </c>
      <c r="K263" s="8">
        <f t="shared" si="5"/>
        <v>0</v>
      </c>
      <c r="L263" s="5" t="e">
        <f t="shared" si="6"/>
        <v>#DIV/0!</v>
      </c>
      <c r="M263" s="8">
        <f t="shared" si="7"/>
        <v>0</v>
      </c>
      <c r="N263" s="5" t="e">
        <f t="shared" si="8"/>
        <v>#DIV/0!</v>
      </c>
      <c r="O263" s="5">
        <f t="shared" si="10"/>
        <v>0</v>
      </c>
      <c r="P263" s="12" t="e">
        <f t="shared" si="11"/>
        <v>#DIV/0!</v>
      </c>
    </row>
    <row r="264" ht="15.75" customHeight="1" spans="1:16">
      <c r="A264" s="54"/>
      <c r="B264" s="54"/>
      <c r="C264" s="54"/>
      <c r="D264" s="54"/>
      <c r="E264" s="54"/>
      <c r="F264" s="73">
        <v>2.62</v>
      </c>
      <c r="G264" s="5">
        <f t="shared" si="9"/>
        <v>12.7058936438955</v>
      </c>
      <c r="H264" s="5">
        <f t="shared" si="2"/>
        <v>6.97886945718665</v>
      </c>
      <c r="I264" s="5">
        <f t="shared" si="3"/>
        <v>0.572124480719646</v>
      </c>
      <c r="J264" s="5">
        <f t="shared" si="4"/>
        <v>0</v>
      </c>
      <c r="K264" s="8">
        <f t="shared" si="5"/>
        <v>0</v>
      </c>
      <c r="L264" s="5" t="e">
        <f t="shared" si="6"/>
        <v>#DIV/0!</v>
      </c>
      <c r="M264" s="8">
        <f t="shared" si="7"/>
        <v>0</v>
      </c>
      <c r="N264" s="5" t="e">
        <f t="shared" si="8"/>
        <v>#DIV/0!</v>
      </c>
      <c r="O264" s="5">
        <f t="shared" si="10"/>
        <v>0</v>
      </c>
      <c r="P264" s="12" t="e">
        <f t="shared" si="11"/>
        <v>#DIV/0!</v>
      </c>
    </row>
    <row r="265" ht="15.75" customHeight="1" spans="1:16">
      <c r="A265" s="54"/>
      <c r="B265" s="54"/>
      <c r="C265" s="54"/>
      <c r="D265" s="54"/>
      <c r="E265" s="54"/>
      <c r="F265" s="73">
        <v>2.63</v>
      </c>
      <c r="G265" s="5">
        <f t="shared" si="9"/>
        <v>12.7757392725354</v>
      </c>
      <c r="H265" s="5">
        <f t="shared" si="2"/>
        <v>6.98456286399432</v>
      </c>
      <c r="I265" s="5">
        <f t="shared" si="3"/>
        <v>0.566565925628556</v>
      </c>
      <c r="J265" s="5">
        <f t="shared" si="4"/>
        <v>0</v>
      </c>
      <c r="K265" s="8">
        <f t="shared" si="5"/>
        <v>0</v>
      </c>
      <c r="L265" s="5" t="e">
        <f t="shared" si="6"/>
        <v>#DIV/0!</v>
      </c>
      <c r="M265" s="8">
        <f t="shared" si="7"/>
        <v>0</v>
      </c>
      <c r="N265" s="5" t="e">
        <f t="shared" si="8"/>
        <v>#DIV/0!</v>
      </c>
      <c r="O265" s="5">
        <f t="shared" si="10"/>
        <v>0</v>
      </c>
      <c r="P265" s="12" t="e">
        <f t="shared" si="11"/>
        <v>#DIV/0!</v>
      </c>
    </row>
    <row r="266" ht="15.75" customHeight="1" spans="1:16">
      <c r="A266" s="54"/>
      <c r="B266" s="54"/>
      <c r="C266" s="54"/>
      <c r="D266" s="54"/>
      <c r="E266" s="54"/>
      <c r="F266" s="73">
        <v>2.64</v>
      </c>
      <c r="G266" s="5">
        <f t="shared" si="9"/>
        <v>12.8456412820925</v>
      </c>
      <c r="H266" s="5">
        <f t="shared" si="2"/>
        <v>6.99020095571504</v>
      </c>
      <c r="I266" s="5">
        <f t="shared" si="3"/>
        <v>0.561061375453778</v>
      </c>
      <c r="J266" s="5">
        <f t="shared" si="4"/>
        <v>0</v>
      </c>
      <c r="K266" s="8">
        <f t="shared" si="5"/>
        <v>0</v>
      </c>
      <c r="L266" s="5" t="e">
        <f t="shared" si="6"/>
        <v>#DIV/0!</v>
      </c>
      <c r="M266" s="8">
        <f t="shared" si="7"/>
        <v>0</v>
      </c>
      <c r="N266" s="5" t="e">
        <f t="shared" si="8"/>
        <v>#DIV/0!</v>
      </c>
      <c r="O266" s="5">
        <f t="shared" si="10"/>
        <v>0</v>
      </c>
      <c r="P266" s="12" t="e">
        <f t="shared" si="11"/>
        <v>#DIV/0!</v>
      </c>
    </row>
    <row r="267" ht="15.75" customHeight="1" spans="1:16">
      <c r="A267" s="54"/>
      <c r="B267" s="54"/>
      <c r="C267" s="54"/>
      <c r="D267" s="54"/>
      <c r="E267" s="54"/>
      <c r="F267" s="73">
        <v>2.65</v>
      </c>
      <c r="G267" s="5">
        <f t="shared" si="9"/>
        <v>12.9155991247902</v>
      </c>
      <c r="H267" s="5">
        <f t="shared" si="2"/>
        <v>6.99578426977024</v>
      </c>
      <c r="I267" s="5">
        <f t="shared" si="3"/>
        <v>0.555610305503023</v>
      </c>
      <c r="J267" s="5">
        <f t="shared" si="4"/>
        <v>0</v>
      </c>
      <c r="K267" s="8">
        <f t="shared" si="5"/>
        <v>0</v>
      </c>
      <c r="L267" s="5" t="e">
        <f t="shared" si="6"/>
        <v>#DIV/0!</v>
      </c>
      <c r="M267" s="8">
        <f t="shared" si="7"/>
        <v>0</v>
      </c>
      <c r="N267" s="5" t="e">
        <f t="shared" si="8"/>
        <v>#DIV/0!</v>
      </c>
      <c r="O267" s="5">
        <f t="shared" si="10"/>
        <v>0</v>
      </c>
      <c r="P267" s="12" t="e">
        <f t="shared" si="11"/>
        <v>#DIV/0!</v>
      </c>
    </row>
    <row r="268" ht="15.75" customHeight="1" spans="1:16">
      <c r="A268" s="54"/>
      <c r="B268" s="54"/>
      <c r="C268" s="54"/>
      <c r="D268" s="54"/>
      <c r="E268" s="54"/>
      <c r="F268" s="73">
        <v>2.66</v>
      </c>
      <c r="G268" s="5">
        <f t="shared" si="9"/>
        <v>12.9856122581738</v>
      </c>
      <c r="H268" s="5">
        <f t="shared" si="2"/>
        <v>7.00131333835997</v>
      </c>
      <c r="I268" s="5">
        <f t="shared" si="3"/>
        <v>0.550212196181725</v>
      </c>
      <c r="J268" s="5">
        <f t="shared" si="4"/>
        <v>0</v>
      </c>
      <c r="K268" s="8">
        <f t="shared" si="5"/>
        <v>0</v>
      </c>
      <c r="L268" s="5" t="e">
        <f t="shared" si="6"/>
        <v>#DIV/0!</v>
      </c>
      <c r="M268" s="8">
        <f t="shared" si="7"/>
        <v>0</v>
      </c>
      <c r="N268" s="5" t="e">
        <f t="shared" si="8"/>
        <v>#DIV/0!</v>
      </c>
      <c r="O268" s="5">
        <f t="shared" si="10"/>
        <v>0</v>
      </c>
      <c r="P268" s="12" t="e">
        <f t="shared" si="11"/>
        <v>#DIV/0!</v>
      </c>
    </row>
    <row r="269" ht="15.75" customHeight="1" spans="1:16">
      <c r="A269" s="54"/>
      <c r="B269" s="54"/>
      <c r="C269" s="54"/>
      <c r="D269" s="54"/>
      <c r="E269" s="54"/>
      <c r="F269" s="73">
        <v>2.67</v>
      </c>
      <c r="G269" s="5">
        <f t="shared" si="9"/>
        <v>13.055680145059</v>
      </c>
      <c r="H269" s="5">
        <f t="shared" si="2"/>
        <v>7.0067886885136</v>
      </c>
      <c r="I269" s="5">
        <f t="shared" si="3"/>
        <v>0.544866532943511</v>
      </c>
      <c r="J269" s="5">
        <f t="shared" si="4"/>
        <v>0</v>
      </c>
      <c r="K269" s="8">
        <f t="shared" si="5"/>
        <v>0</v>
      </c>
      <c r="L269" s="5" t="e">
        <f t="shared" si="6"/>
        <v>#DIV/0!</v>
      </c>
      <c r="M269" s="8">
        <f t="shared" si="7"/>
        <v>0</v>
      </c>
      <c r="N269" s="5" t="e">
        <f t="shared" si="8"/>
        <v>#DIV/0!</v>
      </c>
      <c r="O269" s="5">
        <f t="shared" si="10"/>
        <v>0</v>
      </c>
      <c r="P269" s="12" t="e">
        <f t="shared" si="11"/>
        <v>#DIV/0!</v>
      </c>
    </row>
    <row r="270" ht="15.75" customHeight="1" spans="1:16">
      <c r="A270" s="54"/>
      <c r="B270" s="54"/>
      <c r="C270" s="54"/>
      <c r="D270" s="54"/>
      <c r="E270" s="54"/>
      <c r="F270" s="73">
        <v>2.68</v>
      </c>
      <c r="G270" s="5">
        <f t="shared" si="9"/>
        <v>13.1258022534804</v>
      </c>
      <c r="H270" s="5">
        <f t="shared" si="2"/>
        <v>7.01221084214007</v>
      </c>
      <c r="I270" s="5">
        <f t="shared" si="3"/>
        <v>0.539572806241154</v>
      </c>
      <c r="J270" s="5">
        <f t="shared" si="4"/>
        <v>0</v>
      </c>
      <c r="K270" s="8">
        <f t="shared" si="5"/>
        <v>0</v>
      </c>
      <c r="L270" s="5" t="e">
        <f t="shared" si="6"/>
        <v>#DIV/0!</v>
      </c>
      <c r="M270" s="8">
        <f t="shared" si="7"/>
        <v>0</v>
      </c>
      <c r="N270" s="5" t="e">
        <f t="shared" si="8"/>
        <v>#DIV/0!</v>
      </c>
      <c r="O270" s="5">
        <f t="shared" si="10"/>
        <v>0</v>
      </c>
      <c r="P270" s="12" t="e">
        <f t="shared" si="11"/>
        <v>#DIV/0!</v>
      </c>
    </row>
    <row r="271" ht="15.75" customHeight="1" spans="1:16">
      <c r="A271" s="54"/>
      <c r="B271" s="54"/>
      <c r="C271" s="54"/>
      <c r="D271" s="54"/>
      <c r="E271" s="54"/>
      <c r="F271" s="73">
        <v>2.69</v>
      </c>
      <c r="G271" s="5">
        <f t="shared" si="9"/>
        <v>13.1959780566412</v>
      </c>
      <c r="H271" s="5">
        <f t="shared" si="2"/>
        <v>7.01758031607767</v>
      </c>
      <c r="I271" s="5">
        <f t="shared" si="3"/>
        <v>0.534330511478007</v>
      </c>
      <c r="J271" s="5">
        <f t="shared" si="4"/>
        <v>0</v>
      </c>
      <c r="K271" s="8">
        <f t="shared" si="5"/>
        <v>0</v>
      </c>
      <c r="L271" s="5" t="e">
        <f t="shared" si="6"/>
        <v>#DIV/0!</v>
      </c>
      <c r="M271" s="8">
        <f t="shared" si="7"/>
        <v>0</v>
      </c>
      <c r="N271" s="5" t="e">
        <f t="shared" si="8"/>
        <v>#DIV/0!</v>
      </c>
      <c r="O271" s="5">
        <f t="shared" si="10"/>
        <v>0</v>
      </c>
      <c r="P271" s="12" t="e">
        <f t="shared" si="11"/>
        <v>#DIV/0!</v>
      </c>
    </row>
    <row r="272" ht="15.75" customHeight="1" spans="1:16">
      <c r="A272" s="54"/>
      <c r="B272" s="54"/>
      <c r="C272" s="54"/>
      <c r="D272" s="54"/>
      <c r="E272" s="54"/>
      <c r="F272" s="73">
        <v>2.7</v>
      </c>
      <c r="G272" s="5">
        <f t="shared" si="9"/>
        <v>13.2662070328626</v>
      </c>
      <c r="H272" s="5">
        <f t="shared" si="2"/>
        <v>7.02289762214324</v>
      </c>
      <c r="I272" s="5">
        <f t="shared" si="3"/>
        <v>0.529139148959898</v>
      </c>
      <c r="J272" s="5">
        <f t="shared" si="4"/>
        <v>0</v>
      </c>
      <c r="K272" s="8">
        <f t="shared" si="5"/>
        <v>0</v>
      </c>
      <c r="L272" s="5" t="e">
        <f t="shared" si="6"/>
        <v>#DIV/0!</v>
      </c>
      <c r="M272" s="8">
        <f t="shared" si="7"/>
        <v>0</v>
      </c>
      <c r="N272" s="5" t="e">
        <f t="shared" si="8"/>
        <v>#DIV/0!</v>
      </c>
      <c r="O272" s="5">
        <f t="shared" si="10"/>
        <v>0</v>
      </c>
      <c r="P272" s="12" t="e">
        <f t="shared" si="11"/>
        <v>#DIV/0!</v>
      </c>
    </row>
    <row r="273" ht="15.75" customHeight="1" spans="1:16">
      <c r="A273" s="54"/>
      <c r="B273" s="54"/>
      <c r="C273" s="54"/>
      <c r="D273" s="54"/>
      <c r="E273" s="54"/>
      <c r="F273" s="73">
        <v>2.71</v>
      </c>
      <c r="G273" s="5">
        <f t="shared" si="9"/>
        <v>13.3364886655344</v>
      </c>
      <c r="H273" s="5">
        <f t="shared" si="2"/>
        <v>7.02816326718102</v>
      </c>
      <c r="I273" s="5">
        <f t="shared" si="3"/>
        <v>0.523998223847506</v>
      </c>
      <c r="J273" s="5">
        <f t="shared" si="4"/>
        <v>0</v>
      </c>
      <c r="K273" s="8">
        <f t="shared" si="5"/>
        <v>0</v>
      </c>
      <c r="L273" s="5" t="e">
        <f t="shared" si="6"/>
        <v>#DIV/0!</v>
      </c>
      <c r="M273" s="8">
        <f t="shared" si="7"/>
        <v>0</v>
      </c>
      <c r="N273" s="5" t="e">
        <f t="shared" si="8"/>
        <v>#DIV/0!</v>
      </c>
      <c r="O273" s="5">
        <f t="shared" si="10"/>
        <v>0</v>
      </c>
      <c r="P273" s="12" t="e">
        <f t="shared" si="11"/>
        <v>#DIV/0!</v>
      </c>
    </row>
    <row r="274" ht="15.75" customHeight="1" spans="1:16">
      <c r="A274" s="54"/>
      <c r="B274" s="54"/>
      <c r="C274" s="54"/>
      <c r="D274" s="54"/>
      <c r="E274" s="54"/>
      <c r="F274" s="73">
        <v>2.72</v>
      </c>
      <c r="G274" s="5">
        <f t="shared" si="9"/>
        <v>13.4068224430655</v>
      </c>
      <c r="H274" s="5">
        <f t="shared" si="2"/>
        <v>7.03337775311091</v>
      </c>
      <c r="I274" s="5">
        <f t="shared" si="3"/>
        <v>0.51890724610919</v>
      </c>
      <c r="J274" s="5">
        <f t="shared" si="4"/>
        <v>0</v>
      </c>
      <c r="K274" s="8">
        <f t="shared" si="5"/>
        <v>0</v>
      </c>
      <c r="L274" s="5" t="e">
        <f t="shared" si="6"/>
        <v>#DIV/0!</v>
      </c>
      <c r="M274" s="8">
        <f t="shared" si="7"/>
        <v>0</v>
      </c>
      <c r="N274" s="5" t="e">
        <f t="shared" si="8"/>
        <v>#DIV/0!</v>
      </c>
      <c r="O274" s="5">
        <f t="shared" si="10"/>
        <v>0</v>
      </c>
      <c r="P274" s="12" t="e">
        <f t="shared" si="11"/>
        <v>#DIV/0!</v>
      </c>
    </row>
    <row r="275" ht="15.75" customHeight="1" spans="1:16">
      <c r="A275" s="54"/>
      <c r="B275" s="54"/>
      <c r="C275" s="54"/>
      <c r="D275" s="54"/>
      <c r="E275" s="54"/>
      <c r="F275" s="73">
        <v>2.73</v>
      </c>
      <c r="G275" s="5">
        <f t="shared" si="9"/>
        <v>13.4772078588353</v>
      </c>
      <c r="H275" s="5">
        <f t="shared" si="2"/>
        <v>7.03854157697636</v>
      </c>
      <c r="I275" s="5">
        <f t="shared" si="3"/>
        <v>0.51386573047428</v>
      </c>
      <c r="J275" s="5">
        <f t="shared" si="4"/>
        <v>0</v>
      </c>
      <c r="K275" s="8">
        <f t="shared" si="5"/>
        <v>0</v>
      </c>
      <c r="L275" s="5" t="e">
        <f t="shared" si="6"/>
        <v>#DIV/0!</v>
      </c>
      <c r="M275" s="8">
        <f t="shared" si="7"/>
        <v>0</v>
      </c>
      <c r="N275" s="5" t="e">
        <f t="shared" si="8"/>
        <v>#DIV/0!</v>
      </c>
      <c r="O275" s="5">
        <f t="shared" si="10"/>
        <v>0</v>
      </c>
      <c r="P275" s="12" t="e">
        <f t="shared" si="11"/>
        <v>#DIV/0!</v>
      </c>
    </row>
    <row r="276" ht="15.75" customHeight="1" spans="1:16">
      <c r="A276" s="54"/>
      <c r="B276" s="54"/>
      <c r="C276" s="54"/>
      <c r="D276" s="54"/>
      <c r="E276" s="54"/>
      <c r="F276" s="73">
        <v>2.74</v>
      </c>
      <c r="G276" s="5">
        <f t="shared" si="9"/>
        <v>13.5476444111452</v>
      </c>
      <c r="H276" s="5">
        <f t="shared" si="2"/>
        <v>7.04365523099171</v>
      </c>
      <c r="I276" s="5">
        <f t="shared" si="3"/>
        <v>0.508873196386818</v>
      </c>
      <c r="J276" s="5">
        <f t="shared" si="4"/>
        <v>0</v>
      </c>
      <c r="K276" s="8">
        <f t="shared" si="5"/>
        <v>0</v>
      </c>
      <c r="L276" s="5" t="e">
        <f t="shared" si="6"/>
        <v>#DIV/0!</v>
      </c>
      <c r="M276" s="8">
        <f t="shared" si="7"/>
        <v>0</v>
      </c>
      <c r="N276" s="5" t="e">
        <f t="shared" si="8"/>
        <v>#DIV/0!</v>
      </c>
      <c r="O276" s="5">
        <f t="shared" si="10"/>
        <v>0</v>
      </c>
      <c r="P276" s="12" t="e">
        <f t="shared" si="11"/>
        <v>#DIV/0!</v>
      </c>
    </row>
    <row r="277" ht="15.75" customHeight="1" spans="1:16">
      <c r="A277" s="54"/>
      <c r="B277" s="54"/>
      <c r="C277" s="54"/>
      <c r="D277" s="54"/>
      <c r="E277" s="54"/>
      <c r="F277" s="73">
        <v>2.75</v>
      </c>
      <c r="G277" s="5">
        <f t="shared" si="9"/>
        <v>13.6181316031711</v>
      </c>
      <c r="H277" s="5">
        <f t="shared" si="2"/>
        <v>7.04871920258912</v>
      </c>
      <c r="I277" s="5">
        <f t="shared" si="3"/>
        <v>0.503929167959758</v>
      </c>
      <c r="J277" s="5">
        <f t="shared" si="4"/>
        <v>0</v>
      </c>
      <c r="K277" s="8">
        <f t="shared" si="5"/>
        <v>0</v>
      </c>
      <c r="L277" s="5" t="e">
        <f t="shared" si="6"/>
        <v>#DIV/0!</v>
      </c>
      <c r="M277" s="8">
        <f t="shared" si="7"/>
        <v>0</v>
      </c>
      <c r="N277" s="5" t="e">
        <f t="shared" si="8"/>
        <v>#DIV/0!</v>
      </c>
      <c r="O277" s="5">
        <f t="shared" si="10"/>
        <v>0</v>
      </c>
      <c r="P277" s="12" t="e">
        <f t="shared" si="11"/>
        <v>#DIV/0!</v>
      </c>
    </row>
    <row r="278" ht="15.75" customHeight="1" spans="1:16">
      <c r="A278" s="54"/>
      <c r="B278" s="54"/>
      <c r="C278" s="54"/>
      <c r="D278" s="54"/>
      <c r="E278" s="54"/>
      <c r="F278" s="73">
        <v>2.76</v>
      </c>
      <c r="G278" s="5">
        <f t="shared" si="9"/>
        <v>13.6886689429157</v>
      </c>
      <c r="H278" s="5">
        <f t="shared" si="2"/>
        <v>7.05373397446505</v>
      </c>
      <c r="I278" s="5">
        <f t="shared" si="3"/>
        <v>0.499033173929599</v>
      </c>
      <c r="J278" s="5">
        <f t="shared" si="4"/>
        <v>0</v>
      </c>
      <c r="K278" s="8">
        <f t="shared" si="5"/>
        <v>0</v>
      </c>
      <c r="L278" s="5" t="e">
        <f t="shared" si="6"/>
        <v>#DIV/0!</v>
      </c>
      <c r="M278" s="8">
        <f t="shared" si="7"/>
        <v>0</v>
      </c>
      <c r="N278" s="5" t="e">
        <f t="shared" si="8"/>
        <v>#DIV/0!</v>
      </c>
      <c r="O278" s="5">
        <f t="shared" si="10"/>
        <v>0</v>
      </c>
      <c r="P278" s="12" t="e">
        <f t="shared" si="11"/>
        <v>#DIV/0!</v>
      </c>
    </row>
    <row r="279" ht="15.75" customHeight="1" spans="1:16">
      <c r="A279" s="54"/>
      <c r="B279" s="54"/>
      <c r="C279" s="54"/>
      <c r="D279" s="54"/>
      <c r="E279" s="54"/>
      <c r="F279" s="73">
        <v>2.77</v>
      </c>
      <c r="G279" s="5">
        <f t="shared" si="9"/>
        <v>13.759255943162</v>
      </c>
      <c r="H279" s="5">
        <f t="shared" si="2"/>
        <v>7.05870002462625</v>
      </c>
      <c r="I279" s="5">
        <f t="shared" si="3"/>
        <v>0.494184747611467</v>
      </c>
      <c r="J279" s="5">
        <f t="shared" si="4"/>
        <v>0</v>
      </c>
      <c r="K279" s="8">
        <f t="shared" si="5"/>
        <v>0</v>
      </c>
      <c r="L279" s="5" t="e">
        <f t="shared" si="6"/>
        <v>#DIV/0!</v>
      </c>
      <c r="M279" s="8">
        <f t="shared" si="7"/>
        <v>0</v>
      </c>
      <c r="N279" s="5" t="e">
        <f t="shared" si="8"/>
        <v>#DIV/0!</v>
      </c>
      <c r="O279" s="5">
        <f t="shared" si="10"/>
        <v>0</v>
      </c>
      <c r="P279" s="12" t="e">
        <f t="shared" si="11"/>
        <v>#DIV/0!</v>
      </c>
    </row>
    <row r="280" ht="15.75" customHeight="1" spans="1:16">
      <c r="A280" s="54"/>
      <c r="B280" s="54"/>
      <c r="C280" s="54"/>
      <c r="D280" s="54"/>
      <c r="E280" s="54"/>
      <c r="F280" s="73">
        <v>2.78</v>
      </c>
      <c r="G280" s="5">
        <f t="shared" si="9"/>
        <v>13.8298921214264</v>
      </c>
      <c r="H280" s="5">
        <f t="shared" si="2"/>
        <v>7.06361782643532</v>
      </c>
      <c r="I280" s="5">
        <f t="shared" si="3"/>
        <v>0.489383426854629</v>
      </c>
      <c r="J280" s="5">
        <f t="shared" si="4"/>
        <v>0</v>
      </c>
      <c r="K280" s="8">
        <f t="shared" si="5"/>
        <v>0</v>
      </c>
      <c r="L280" s="5" t="e">
        <f t="shared" si="6"/>
        <v>#DIV/0!</v>
      </c>
      <c r="M280" s="8">
        <f t="shared" si="7"/>
        <v>0</v>
      </c>
      <c r="N280" s="5" t="e">
        <f t="shared" si="8"/>
        <v>#DIV/0!</v>
      </c>
      <c r="O280" s="5">
        <f t="shared" si="10"/>
        <v>0</v>
      </c>
      <c r="P280" s="12" t="e">
        <f t="shared" si="11"/>
        <v>#DIV/0!</v>
      </c>
    </row>
    <row r="281" ht="15.75" customHeight="1" spans="1:16">
      <c r="A281" s="54"/>
      <c r="B281" s="54"/>
      <c r="C281" s="54"/>
      <c r="D281" s="54"/>
      <c r="E281" s="54"/>
      <c r="F281" s="73">
        <v>2.79</v>
      </c>
      <c r="G281" s="5">
        <f t="shared" si="9"/>
        <v>13.9005769999129</v>
      </c>
      <c r="H281" s="5">
        <f t="shared" si="2"/>
        <v>7.06848784865585</v>
      </c>
      <c r="I281" s="5">
        <f t="shared" si="3"/>
        <v>0.484628753998443</v>
      </c>
      <c r="J281" s="5">
        <f t="shared" si="4"/>
        <v>0</v>
      </c>
      <c r="K281" s="8">
        <f t="shared" si="5"/>
        <v>0</v>
      </c>
      <c r="L281" s="5" t="e">
        <f t="shared" si="6"/>
        <v>#DIV/0!</v>
      </c>
      <c r="M281" s="8">
        <f t="shared" si="7"/>
        <v>0</v>
      </c>
      <c r="N281" s="5" t="e">
        <f t="shared" si="8"/>
        <v>#DIV/0!</v>
      </c>
      <c r="O281" s="5">
        <f t="shared" si="10"/>
        <v>0</v>
      </c>
      <c r="P281" s="12" t="e">
        <f t="shared" si="11"/>
        <v>#DIV/0!</v>
      </c>
    </row>
    <row r="282" ht="15.75" customHeight="1" spans="1:16">
      <c r="A282" s="54"/>
      <c r="B282" s="54"/>
      <c r="C282" s="54"/>
      <c r="D282" s="54"/>
      <c r="E282" s="54"/>
      <c r="F282" s="73">
        <v>2.8</v>
      </c>
      <c r="G282" s="5">
        <f t="shared" si="9"/>
        <v>13.9713101054679</v>
      </c>
      <c r="H282" s="5">
        <f t="shared" si="2"/>
        <v>7.07331055549708</v>
      </c>
      <c r="I282" s="5">
        <f t="shared" si="3"/>
        <v>0.479920275828731</v>
      </c>
      <c r="J282" s="5">
        <f t="shared" si="4"/>
        <v>0</v>
      </c>
      <c r="K282" s="8">
        <f t="shared" si="5"/>
        <v>0</v>
      </c>
      <c r="L282" s="5" t="e">
        <f t="shared" si="6"/>
        <v>#DIV/0!</v>
      </c>
      <c r="M282" s="8">
        <f t="shared" si="7"/>
        <v>0</v>
      </c>
      <c r="N282" s="5" t="e">
        <f t="shared" si="8"/>
        <v>#DIV/0!</v>
      </c>
      <c r="O282" s="5">
        <f t="shared" si="10"/>
        <v>0</v>
      </c>
      <c r="P282" s="12" t="e">
        <f t="shared" si="11"/>
        <v>#DIV/0!</v>
      </c>
    </row>
    <row r="283" ht="15.75" customHeight="1" spans="1:16">
      <c r="A283" s="54"/>
      <c r="B283" s="54"/>
      <c r="C283" s="54"/>
      <c r="D283" s="54"/>
      <c r="E283" s="54"/>
      <c r="F283" s="73">
        <v>2.81</v>
      </c>
      <c r="G283" s="5">
        <f t="shared" si="9"/>
        <v>14.0420909695345</v>
      </c>
      <c r="H283" s="5">
        <f t="shared" si="2"/>
        <v>7.07808640665819</v>
      </c>
      <c r="I283" s="5">
        <f t="shared" si="3"/>
        <v>0.475257543534581</v>
      </c>
      <c r="J283" s="5">
        <f t="shared" si="4"/>
        <v>0</v>
      </c>
      <c r="K283" s="8">
        <f t="shared" si="5"/>
        <v>0</v>
      </c>
      <c r="L283" s="5" t="e">
        <f t="shared" si="6"/>
        <v>#DIV/0!</v>
      </c>
      <c r="M283" s="8">
        <f t="shared" si="7"/>
        <v>0</v>
      </c>
      <c r="N283" s="5" t="e">
        <f t="shared" si="8"/>
        <v>#DIV/0!</v>
      </c>
      <c r="O283" s="5">
        <f t="shared" si="10"/>
        <v>0</v>
      </c>
      <c r="P283" s="12" t="e">
        <f t="shared" si="11"/>
        <v>#DIV/0!</v>
      </c>
    </row>
    <row r="284" ht="15.75" customHeight="1" spans="1:16">
      <c r="A284" s="54"/>
      <c r="B284" s="54"/>
      <c r="C284" s="54"/>
      <c r="D284" s="54"/>
      <c r="E284" s="54"/>
      <c r="F284" s="73">
        <v>2.82</v>
      </c>
      <c r="G284" s="5">
        <f t="shared" si="9"/>
        <v>14.1129191281082</v>
      </c>
      <c r="H284" s="5">
        <f t="shared" si="2"/>
        <v>7.08281585737205</v>
      </c>
      <c r="I284" s="5">
        <f t="shared" si="3"/>
        <v>0.470640112665569</v>
      </c>
      <c r="J284" s="5">
        <f t="shared" si="4"/>
        <v>0</v>
      </c>
      <c r="K284" s="8">
        <f t="shared" si="5"/>
        <v>0</v>
      </c>
      <c r="L284" s="5" t="e">
        <f t="shared" si="6"/>
        <v>#DIV/0!</v>
      </c>
      <c r="M284" s="8">
        <f t="shared" si="7"/>
        <v>0</v>
      </c>
      <c r="N284" s="5" t="e">
        <f t="shared" si="8"/>
        <v>#DIV/0!</v>
      </c>
      <c r="O284" s="5">
        <f t="shared" si="10"/>
        <v>0</v>
      </c>
      <c r="P284" s="12" t="e">
        <f t="shared" si="11"/>
        <v>#DIV/0!</v>
      </c>
    </row>
    <row r="285" ht="15.75" customHeight="1" spans="1:16">
      <c r="A285" s="54"/>
      <c r="B285" s="54"/>
      <c r="C285" s="54"/>
      <c r="D285" s="54"/>
      <c r="E285" s="54"/>
      <c r="F285" s="73">
        <v>2.83</v>
      </c>
      <c r="G285" s="5">
        <f t="shared" si="9"/>
        <v>14.1837941216927</v>
      </c>
      <c r="H285" s="5">
        <f t="shared" si="2"/>
        <v>7.08749935844867</v>
      </c>
      <c r="I285" s="5">
        <f t="shared" si="3"/>
        <v>0.466067543089386</v>
      </c>
      <c r="J285" s="5">
        <f t="shared" si="4"/>
        <v>0</v>
      </c>
      <c r="K285" s="8">
        <f t="shared" si="5"/>
        <v>0</v>
      </c>
      <c r="L285" s="5" t="e">
        <f t="shared" si="6"/>
        <v>#DIV/0!</v>
      </c>
      <c r="M285" s="8">
        <f t="shared" si="7"/>
        <v>0</v>
      </c>
      <c r="N285" s="5" t="e">
        <f t="shared" si="8"/>
        <v>#DIV/0!</v>
      </c>
      <c r="O285" s="5">
        <f t="shared" si="10"/>
        <v>0</v>
      </c>
      <c r="P285" s="12" t="e">
        <f t="shared" si="11"/>
        <v>#DIV/0!</v>
      </c>
    </row>
    <row r="286" ht="15.75" customHeight="1" spans="1:16">
      <c r="A286" s="54"/>
      <c r="B286" s="54"/>
      <c r="C286" s="54"/>
      <c r="D286" s="54"/>
      <c r="E286" s="54"/>
      <c r="F286" s="73">
        <v>2.84</v>
      </c>
      <c r="G286" s="5">
        <f t="shared" si="9"/>
        <v>14.2547154952559</v>
      </c>
      <c r="H286" s="5">
        <f t="shared" si="2"/>
        <v>7.09213735631815</v>
      </c>
      <c r="I286" s="5">
        <f t="shared" si="3"/>
        <v>0.461539398949893</v>
      </c>
      <c r="J286" s="5">
        <f t="shared" si="4"/>
        <v>0</v>
      </c>
      <c r="K286" s="8">
        <f t="shared" si="5"/>
        <v>0</v>
      </c>
      <c r="L286" s="5" t="e">
        <f t="shared" si="6"/>
        <v>#DIV/0!</v>
      </c>
      <c r="M286" s="8">
        <f t="shared" si="7"/>
        <v>0</v>
      </c>
      <c r="N286" s="5" t="e">
        <f t="shared" si="8"/>
        <v>#DIV/0!</v>
      </c>
      <c r="O286" s="5">
        <f t="shared" si="10"/>
        <v>0</v>
      </c>
      <c r="P286" s="12" t="e">
        <f t="shared" si="11"/>
        <v>#DIV/0!</v>
      </c>
    </row>
    <row r="287" ht="15.75" customHeight="1" spans="1:16">
      <c r="A287" s="54"/>
      <c r="B287" s="54"/>
      <c r="C287" s="54"/>
      <c r="D287" s="54"/>
      <c r="E287" s="54"/>
      <c r="F287" s="73">
        <v>2.85</v>
      </c>
      <c r="G287" s="5">
        <f t="shared" si="9"/>
        <v>14.3256827981866</v>
      </c>
      <c r="H287" s="5">
        <f t="shared" si="2"/>
        <v>7.09673029307325</v>
      </c>
      <c r="I287" s="5">
        <f t="shared" si="3"/>
        <v>0.457055248625572</v>
      </c>
      <c r="J287" s="5">
        <f t="shared" si="4"/>
        <v>0</v>
      </c>
      <c r="K287" s="8">
        <f t="shared" si="5"/>
        <v>0</v>
      </c>
      <c r="L287" s="5" t="e">
        <f t="shared" si="6"/>
        <v>#DIV/0!</v>
      </c>
      <c r="M287" s="8">
        <f t="shared" si="7"/>
        <v>0</v>
      </c>
      <c r="N287" s="5" t="e">
        <f t="shared" si="8"/>
        <v>#DIV/0!</v>
      </c>
      <c r="O287" s="5">
        <f t="shared" si="10"/>
        <v>0</v>
      </c>
      <c r="P287" s="12" t="e">
        <f t="shared" si="11"/>
        <v>#DIV/0!</v>
      </c>
    </row>
    <row r="288" ht="15.75" customHeight="1" spans="1:16">
      <c r="A288" s="54"/>
      <c r="B288" s="54"/>
      <c r="C288" s="54"/>
      <c r="D288" s="54"/>
      <c r="E288" s="54"/>
      <c r="F288" s="73">
        <v>2.86</v>
      </c>
      <c r="G288" s="5">
        <f t="shared" si="9"/>
        <v>14.3966955842517</v>
      </c>
      <c r="H288" s="5">
        <f t="shared" si="2"/>
        <v>7.10127860651149</v>
      </c>
      <c r="I288" s="5">
        <f t="shared" si="3"/>
        <v>0.452614664688382</v>
      </c>
      <c r="J288" s="5">
        <f t="shared" si="4"/>
        <v>0</v>
      </c>
      <c r="K288" s="8">
        <f t="shared" si="5"/>
        <v>0</v>
      </c>
      <c r="L288" s="5" t="e">
        <f t="shared" si="6"/>
        <v>#DIV/0!</v>
      </c>
      <c r="M288" s="8">
        <f t="shared" si="7"/>
        <v>0</v>
      </c>
      <c r="N288" s="5" t="e">
        <f t="shared" si="8"/>
        <v>#DIV/0!</v>
      </c>
      <c r="O288" s="5">
        <f t="shared" si="10"/>
        <v>0</v>
      </c>
      <c r="P288" s="12" t="e">
        <f t="shared" si="11"/>
        <v>#DIV/0!</v>
      </c>
    </row>
    <row r="289" ht="15.75" customHeight="1" spans="1:16">
      <c r="A289" s="54"/>
      <c r="B289" s="54"/>
      <c r="C289" s="54"/>
      <c r="D289" s="54"/>
      <c r="E289" s="54"/>
      <c r="F289" s="73">
        <v>2.87</v>
      </c>
      <c r="G289" s="5">
        <f t="shared" si="9"/>
        <v>14.4677534115535</v>
      </c>
      <c r="H289" s="5">
        <f t="shared" si="2"/>
        <v>7.10578273017693</v>
      </c>
      <c r="I289" s="5">
        <f t="shared" si="3"/>
        <v>0.44821722386302</v>
      </c>
      <c r="J289" s="5">
        <f t="shared" si="4"/>
        <v>0</v>
      </c>
      <c r="K289" s="8">
        <f t="shared" si="5"/>
        <v>0</v>
      </c>
      <c r="L289" s="5" t="e">
        <f t="shared" si="6"/>
        <v>#DIV/0!</v>
      </c>
      <c r="M289" s="8">
        <f t="shared" si="7"/>
        <v>0</v>
      </c>
      <c r="N289" s="5" t="e">
        <f t="shared" si="8"/>
        <v>#DIV/0!</v>
      </c>
      <c r="O289" s="5">
        <f t="shared" si="10"/>
        <v>0</v>
      </c>
      <c r="P289" s="12" t="e">
        <f t="shared" si="11"/>
        <v>#DIV/0!</v>
      </c>
    </row>
    <row r="290" ht="15.75" customHeight="1" spans="1:16">
      <c r="A290" s="54"/>
      <c r="B290" s="54"/>
      <c r="C290" s="54"/>
      <c r="D290" s="54"/>
      <c r="E290" s="54"/>
      <c r="F290" s="73">
        <v>2.88</v>
      </c>
      <c r="G290" s="5">
        <f t="shared" si="9"/>
        <v>14.5388558424875</v>
      </c>
      <c r="H290" s="5">
        <f t="shared" si="2"/>
        <v>7.11024309340146</v>
      </c>
      <c r="I290" s="5">
        <f t="shared" si="3"/>
        <v>0.443862506986575</v>
      </c>
      <c r="J290" s="5">
        <f t="shared" si="4"/>
        <v>0</v>
      </c>
      <c r="K290" s="8">
        <f t="shared" si="5"/>
        <v>0</v>
      </c>
      <c r="L290" s="5" t="e">
        <f t="shared" si="6"/>
        <v>#DIV/0!</v>
      </c>
      <c r="M290" s="8">
        <f t="shared" si="7"/>
        <v>0</v>
      </c>
      <c r="N290" s="5" t="e">
        <f t="shared" si="8"/>
        <v>#DIV/0!</v>
      </c>
      <c r="O290" s="5">
        <f t="shared" si="10"/>
        <v>0</v>
      </c>
      <c r="P290" s="12" t="e">
        <f t="shared" si="11"/>
        <v>#DIV/0!</v>
      </c>
    </row>
    <row r="291" ht="15.75" customHeight="1" spans="1:16">
      <c r="A291" s="54"/>
      <c r="B291" s="54"/>
      <c r="C291" s="54"/>
      <c r="D291" s="54"/>
      <c r="E291" s="54"/>
      <c r="F291" s="73">
        <v>2.89</v>
      </c>
      <c r="G291" s="5">
        <f t="shared" si="9"/>
        <v>14.6100024437009</v>
      </c>
      <c r="H291" s="5">
        <f t="shared" si="2"/>
        <v>7.11466012134574</v>
      </c>
      <c r="I291" s="5">
        <f t="shared" si="3"/>
        <v>0.439550098968567</v>
      </c>
      <c r="J291" s="5">
        <f t="shared" si="4"/>
        <v>0</v>
      </c>
      <c r="K291" s="8">
        <f t="shared" si="5"/>
        <v>0</v>
      </c>
      <c r="L291" s="5" t="e">
        <f t="shared" si="6"/>
        <v>#DIV/0!</v>
      </c>
      <c r="M291" s="8">
        <f t="shared" si="7"/>
        <v>0</v>
      </c>
      <c r="N291" s="5" t="e">
        <f t="shared" si="8"/>
        <v>#DIV/0!</v>
      </c>
      <c r="O291" s="5">
        <f t="shared" si="10"/>
        <v>0</v>
      </c>
      <c r="P291" s="12" t="e">
        <f t="shared" si="11"/>
        <v>#DIV/0!</v>
      </c>
    </row>
    <row r="292" ht="15.75" customHeight="1" spans="1:16">
      <c r="A292" s="54"/>
      <c r="B292" s="54"/>
      <c r="C292" s="54"/>
      <c r="D292" s="54"/>
      <c r="E292" s="54"/>
      <c r="F292" s="73">
        <v>2.9</v>
      </c>
      <c r="G292" s="5">
        <f t="shared" si="9"/>
        <v>14.6811927860513</v>
      </c>
      <c r="H292" s="5">
        <f t="shared" si="2"/>
        <v>7.11903423503973</v>
      </c>
      <c r="I292" s="5">
        <f t="shared" si="3"/>
        <v>0.43527958875139</v>
      </c>
      <c r="J292" s="5">
        <f t="shared" si="4"/>
        <v>0</v>
      </c>
      <c r="K292" s="8">
        <f t="shared" si="5"/>
        <v>0</v>
      </c>
      <c r="L292" s="5" t="e">
        <f t="shared" si="6"/>
        <v>#DIV/0!</v>
      </c>
      <c r="M292" s="8">
        <f t="shared" si="7"/>
        <v>0</v>
      </c>
      <c r="N292" s="5" t="e">
        <f t="shared" si="8"/>
        <v>#DIV/0!</v>
      </c>
      <c r="O292" s="5">
        <f t="shared" si="10"/>
        <v>0</v>
      </c>
      <c r="P292" s="12" t="e">
        <f t="shared" si="11"/>
        <v>#DIV/0!</v>
      </c>
    </row>
    <row r="293" ht="15.75" customHeight="1" spans="1:16">
      <c r="A293" s="54"/>
      <c r="B293" s="54"/>
      <c r="C293" s="54"/>
      <c r="D293" s="54"/>
      <c r="E293" s="54"/>
      <c r="F293" s="73">
        <v>2.91</v>
      </c>
      <c r="G293" s="5">
        <f t="shared" si="9"/>
        <v>14.7524264445656</v>
      </c>
      <c r="H293" s="5">
        <f t="shared" si="2"/>
        <v>7.12336585142279</v>
      </c>
      <c r="I293" s="5">
        <f t="shared" si="3"/>
        <v>0.431050569271122</v>
      </c>
      <c r="J293" s="5">
        <f t="shared" si="4"/>
        <v>0</v>
      </c>
      <c r="K293" s="8">
        <f t="shared" si="5"/>
        <v>0</v>
      </c>
      <c r="L293" s="5" t="e">
        <f t="shared" si="6"/>
        <v>#DIV/0!</v>
      </c>
      <c r="M293" s="8">
        <f t="shared" si="7"/>
        <v>0</v>
      </c>
      <c r="N293" s="5" t="e">
        <f t="shared" si="8"/>
        <v>#DIV/0!</v>
      </c>
      <c r="O293" s="5">
        <f t="shared" si="10"/>
        <v>0</v>
      </c>
      <c r="P293" s="12" t="e">
        <f t="shared" si="11"/>
        <v>#DIV/0!</v>
      </c>
    </row>
    <row r="294" ht="15.75" customHeight="1" spans="1:16">
      <c r="A294" s="54"/>
      <c r="B294" s="54"/>
      <c r="C294" s="54"/>
      <c r="D294" s="54"/>
      <c r="E294" s="54"/>
      <c r="F294" s="73">
        <v>2.92</v>
      </c>
      <c r="G294" s="5">
        <f t="shared" si="9"/>
        <v>14.8237029983994</v>
      </c>
      <c r="H294" s="5">
        <f t="shared" si="2"/>
        <v>7.12765538338347</v>
      </c>
      <c r="I294" s="5">
        <f t="shared" si="3"/>
        <v>0.42686263741873</v>
      </c>
      <c r="J294" s="5">
        <f t="shared" si="4"/>
        <v>0</v>
      </c>
      <c r="K294" s="8">
        <f t="shared" si="5"/>
        <v>0</v>
      </c>
      <c r="L294" s="5" t="e">
        <f t="shared" si="6"/>
        <v>#DIV/0!</v>
      </c>
      <c r="M294" s="8">
        <f t="shared" si="7"/>
        <v>0</v>
      </c>
      <c r="N294" s="5" t="e">
        <f t="shared" si="8"/>
        <v>#DIV/0!</v>
      </c>
      <c r="O294" s="5">
        <f t="shared" si="10"/>
        <v>0</v>
      </c>
      <c r="P294" s="12" t="e">
        <f t="shared" si="11"/>
        <v>#DIV/0!</v>
      </c>
    </row>
    <row r="295" ht="15.75" customHeight="1" spans="1:16">
      <c r="A295" s="54"/>
      <c r="B295" s="54"/>
      <c r="C295" s="54"/>
      <c r="D295" s="54"/>
      <c r="E295" s="54"/>
      <c r="F295" s="73">
        <v>2.93</v>
      </c>
      <c r="G295" s="5">
        <f t="shared" si="9"/>
        <v>14.8950220307974</v>
      </c>
      <c r="H295" s="5">
        <f t="shared" si="2"/>
        <v>7.13190323979885</v>
      </c>
      <c r="I295" s="5">
        <f t="shared" si="3"/>
        <v>0.422715394001642</v>
      </c>
      <c r="J295" s="5">
        <f t="shared" si="4"/>
        <v>0</v>
      </c>
      <c r="K295" s="8">
        <f t="shared" si="5"/>
        <v>0</v>
      </c>
      <c r="L295" s="5" t="e">
        <f t="shared" si="6"/>
        <v>#DIV/0!</v>
      </c>
      <c r="M295" s="8">
        <f t="shared" si="7"/>
        <v>0</v>
      </c>
      <c r="N295" s="5" t="e">
        <f t="shared" si="8"/>
        <v>#DIV/0!</v>
      </c>
      <c r="O295" s="5">
        <f t="shared" si="10"/>
        <v>0</v>
      </c>
      <c r="P295" s="12" t="e">
        <f t="shared" si="11"/>
        <v>#DIV/0!</v>
      </c>
    </row>
    <row r="296" ht="15.75" customHeight="1" spans="1:16">
      <c r="A296" s="54"/>
      <c r="B296" s="54"/>
      <c r="C296" s="54"/>
      <c r="D296" s="54"/>
      <c r="E296" s="54"/>
      <c r="F296" s="73">
        <v>2.94</v>
      </c>
      <c r="G296" s="5">
        <f t="shared" si="9"/>
        <v>14.9663831290531</v>
      </c>
      <c r="H296" s="5">
        <f t="shared" si="2"/>
        <v>7.13610982557348</v>
      </c>
      <c r="I296" s="5">
        <f t="shared" si="3"/>
        <v>0.418608443705696</v>
      </c>
      <c r="J296" s="5">
        <f t="shared" si="4"/>
        <v>0</v>
      </c>
      <c r="K296" s="8">
        <f t="shared" si="5"/>
        <v>0</v>
      </c>
      <c r="L296" s="5" t="e">
        <f t="shared" si="6"/>
        <v>#DIV/0!</v>
      </c>
      <c r="M296" s="8">
        <f t="shared" si="7"/>
        <v>0</v>
      </c>
      <c r="N296" s="5" t="e">
        <f t="shared" si="8"/>
        <v>#DIV/0!</v>
      </c>
      <c r="O296" s="5">
        <f t="shared" si="10"/>
        <v>0</v>
      </c>
      <c r="P296" s="12" t="e">
        <f t="shared" si="11"/>
        <v>#DIV/0!</v>
      </c>
    </row>
    <row r="297" ht="15.75" customHeight="1" spans="1:16">
      <c r="A297" s="54"/>
      <c r="B297" s="54"/>
      <c r="C297" s="54"/>
      <c r="D297" s="54"/>
      <c r="E297" s="54"/>
      <c r="F297" s="73">
        <v>2.95</v>
      </c>
      <c r="G297" s="5">
        <f t="shared" si="9"/>
        <v>15.0377858844699</v>
      </c>
      <c r="H297" s="5">
        <f t="shared" si="2"/>
        <v>7.14027554167803</v>
      </c>
      <c r="I297" s="5">
        <f t="shared" si="3"/>
        <v>0.41454139505746</v>
      </c>
      <c r="J297" s="5">
        <f t="shared" si="4"/>
        <v>0</v>
      </c>
      <c r="K297" s="8">
        <f t="shared" si="5"/>
        <v>0</v>
      </c>
      <c r="L297" s="5" t="e">
        <f t="shared" si="6"/>
        <v>#DIV/0!</v>
      </c>
      <c r="M297" s="8">
        <f t="shared" si="7"/>
        <v>0</v>
      </c>
      <c r="N297" s="5" t="e">
        <f t="shared" si="8"/>
        <v>#DIV/0!</v>
      </c>
      <c r="O297" s="5">
        <f t="shared" si="10"/>
        <v>0</v>
      </c>
      <c r="P297" s="12" t="e">
        <f t="shared" si="11"/>
        <v>#DIV/0!</v>
      </c>
    </row>
    <row r="298" ht="15.75" customHeight="1" spans="1:16">
      <c r="A298" s="54"/>
      <c r="B298" s="54"/>
      <c r="C298" s="54"/>
      <c r="D298" s="54"/>
      <c r="E298" s="54"/>
      <c r="F298" s="73">
        <v>2.96</v>
      </c>
      <c r="G298" s="5">
        <f t="shared" si="9"/>
        <v>15.1092298923218</v>
      </c>
      <c r="H298" s="5">
        <f t="shared" si="2"/>
        <v>7.14440078518747</v>
      </c>
      <c r="I298" s="5">
        <f t="shared" si="3"/>
        <v>0.410513860386919</v>
      </c>
      <c r="J298" s="5">
        <f t="shared" si="4"/>
        <v>0</v>
      </c>
      <c r="K298" s="8">
        <f t="shared" si="5"/>
        <v>0</v>
      </c>
      <c r="L298" s="5" t="e">
        <f t="shared" si="6"/>
        <v>#DIV/0!</v>
      </c>
      <c r="M298" s="8">
        <f t="shared" si="7"/>
        <v>0</v>
      </c>
      <c r="N298" s="5" t="e">
        <f t="shared" si="8"/>
        <v>#DIV/0!</v>
      </c>
      <c r="O298" s="5">
        <f t="shared" si="10"/>
        <v>0</v>
      </c>
      <c r="P298" s="12" t="e">
        <f t="shared" si="11"/>
        <v>#DIV/0!</v>
      </c>
    </row>
    <row r="299" ht="15.75" customHeight="1" spans="1:16">
      <c r="A299" s="54"/>
      <c r="B299" s="54"/>
      <c r="C299" s="54"/>
      <c r="D299" s="54"/>
      <c r="E299" s="54"/>
      <c r="F299" s="73">
        <v>2.97</v>
      </c>
      <c r="G299" s="5">
        <f t="shared" si="9"/>
        <v>15.180714751815</v>
      </c>
      <c r="H299" s="5">
        <f t="shared" si="2"/>
        <v>7.14848594931894</v>
      </c>
      <c r="I299" s="5">
        <f t="shared" si="3"/>
        <v>0.406525455790517</v>
      </c>
      <c r="J299" s="5">
        <f t="shared" si="4"/>
        <v>0</v>
      </c>
      <c r="K299" s="8">
        <f t="shared" si="5"/>
        <v>0</v>
      </c>
      <c r="L299" s="5" t="e">
        <f t="shared" si="6"/>
        <v>#DIV/0!</v>
      </c>
      <c r="M299" s="8">
        <f t="shared" si="7"/>
        <v>0</v>
      </c>
      <c r="N299" s="5" t="e">
        <f t="shared" si="8"/>
        <v>#DIV/0!</v>
      </c>
      <c r="O299" s="5">
        <f t="shared" si="10"/>
        <v>0</v>
      </c>
      <c r="P299" s="12" t="e">
        <f t="shared" si="11"/>
        <v>#DIV/0!</v>
      </c>
    </row>
    <row r="300" ht="15.75" customHeight="1" spans="1:16">
      <c r="A300" s="54"/>
      <c r="B300" s="54"/>
      <c r="C300" s="54"/>
      <c r="D300" s="54"/>
      <c r="E300" s="54"/>
      <c r="F300" s="73">
        <v>2.98</v>
      </c>
      <c r="G300" s="5">
        <f t="shared" si="9"/>
        <v>15.2522400660497</v>
      </c>
      <c r="H300" s="5">
        <f t="shared" si="2"/>
        <v>7.15253142346921</v>
      </c>
      <c r="I300" s="5">
        <f t="shared" si="3"/>
        <v>0.402575801094568</v>
      </c>
      <c r="J300" s="5">
        <f t="shared" si="4"/>
        <v>0</v>
      </c>
      <c r="K300" s="8">
        <f t="shared" si="5"/>
        <v>0</v>
      </c>
      <c r="L300" s="5" t="e">
        <f t="shared" si="6"/>
        <v>#DIV/0!</v>
      </c>
      <c r="M300" s="8">
        <f t="shared" si="7"/>
        <v>0</v>
      </c>
      <c r="N300" s="5" t="e">
        <f t="shared" si="8"/>
        <v>#DIV/0!</v>
      </c>
      <c r="O300" s="5">
        <f t="shared" si="10"/>
        <v>0</v>
      </c>
      <c r="P300" s="12" t="e">
        <f t="shared" si="11"/>
        <v>#DIV/0!</v>
      </c>
    </row>
    <row r="301" ht="15.75" customHeight="1" spans="1:16">
      <c r="A301" s="54"/>
      <c r="B301" s="54"/>
      <c r="C301" s="54"/>
      <c r="D301" s="54"/>
      <c r="E301" s="54"/>
      <c r="F301" s="73">
        <v>2.99</v>
      </c>
      <c r="G301" s="5">
        <f t="shared" si="9"/>
        <v>15.3238054419822</v>
      </c>
      <c r="H301" s="5">
        <f t="shared" si="2"/>
        <v>7.15653759325182</v>
      </c>
      <c r="I301" s="5">
        <f t="shared" si="3"/>
        <v>0.398664519819016</v>
      </c>
      <c r="J301" s="5">
        <f t="shared" si="4"/>
        <v>0</v>
      </c>
      <c r="K301" s="8">
        <f t="shared" si="5"/>
        <v>0</v>
      </c>
      <c r="L301" s="5" t="e">
        <f t="shared" si="6"/>
        <v>#DIV/0!</v>
      </c>
      <c r="M301" s="8">
        <f t="shared" si="7"/>
        <v>0</v>
      </c>
      <c r="N301" s="5" t="e">
        <f t="shared" si="8"/>
        <v>#DIV/0!</v>
      </c>
      <c r="O301" s="5">
        <f t="shared" si="10"/>
        <v>0</v>
      </c>
      <c r="P301" s="12" t="e">
        <f t="shared" si="11"/>
        <v>#DIV/0!</v>
      </c>
    </row>
    <row r="302" ht="15.75" customHeight="1" spans="1:16">
      <c r="A302" s="54"/>
      <c r="B302" s="54"/>
      <c r="C302" s="54"/>
      <c r="D302" s="54"/>
      <c r="E302" s="54"/>
      <c r="F302" s="73">
        <v>3</v>
      </c>
      <c r="G302" s="5">
        <f t="shared" si="9"/>
        <v>15.3954104903875</v>
      </c>
      <c r="H302" s="5">
        <f t="shared" si="2"/>
        <v>7.16050484053385</v>
      </c>
      <c r="I302" s="5">
        <f t="shared" si="3"/>
        <v>0.39479123914155</v>
      </c>
      <c r="J302" s="5">
        <f t="shared" si="4"/>
        <v>0</v>
      </c>
      <c r="K302" s="8">
        <f t="shared" si="5"/>
        <v>0</v>
      </c>
      <c r="L302" s="5" t="e">
        <f t="shared" si="6"/>
        <v>#DIV/0!</v>
      </c>
      <c r="M302" s="8">
        <f t="shared" si="7"/>
        <v>0</v>
      </c>
      <c r="N302" s="5" t="e">
        <f t="shared" si="8"/>
        <v>#DIV/0!</v>
      </c>
      <c r="O302" s="5">
        <f t="shared" si="10"/>
        <v>0</v>
      </c>
      <c r="P302" s="12" t="e">
        <f t="shared" si="11"/>
        <v>#DIV/0!</v>
      </c>
    </row>
    <row r="303" ht="15.75" customHeight="1" spans="1:16">
      <c r="A303" s="54"/>
      <c r="B303" s="54"/>
      <c r="C303" s="54"/>
      <c r="D303" s="54"/>
      <c r="E303" s="54"/>
      <c r="F303" s="73">
        <v>3.01</v>
      </c>
      <c r="G303" s="5">
        <f t="shared" si="9"/>
        <v>15.4670548258222</v>
      </c>
      <c r="H303" s="5">
        <f t="shared" si="2"/>
        <v>7.16443354347225</v>
      </c>
      <c r="I303" s="5">
        <f t="shared" si="3"/>
        <v>0.390955589862065</v>
      </c>
      <c r="J303" s="5">
        <f t="shared" si="4"/>
        <v>0</v>
      </c>
      <c r="K303" s="8">
        <f t="shared" si="5"/>
        <v>0</v>
      </c>
      <c r="L303" s="5" t="e">
        <f t="shared" si="6"/>
        <v>#DIV/0!</v>
      </c>
      <c r="M303" s="8">
        <f t="shared" si="7"/>
        <v>0</v>
      </c>
      <c r="N303" s="5" t="e">
        <f t="shared" si="8"/>
        <v>#DIV/0!</v>
      </c>
      <c r="O303" s="5">
        <f t="shared" si="10"/>
        <v>0</v>
      </c>
      <c r="P303" s="12" t="e">
        <f t="shared" si="11"/>
        <v>#DIV/0!</v>
      </c>
    </row>
    <row r="304" ht="15.75" customHeight="1" spans="1:16">
      <c r="A304" s="54"/>
      <c r="B304" s="54"/>
      <c r="C304" s="54"/>
      <c r="D304" s="54"/>
      <c r="E304" s="54"/>
      <c r="F304" s="73">
        <v>3.02</v>
      </c>
      <c r="G304" s="5">
        <f t="shared" si="9"/>
        <v>15.5387380665877</v>
      </c>
      <c r="H304" s="5">
        <f t="shared" si="2"/>
        <v>7.16832407654998</v>
      </c>
      <c r="I304" s="5">
        <f t="shared" si="3"/>
        <v>0.387157206367473</v>
      </c>
      <c r="J304" s="5">
        <f t="shared" si="4"/>
        <v>0</v>
      </c>
      <c r="K304" s="8">
        <f t="shared" si="5"/>
        <v>0</v>
      </c>
      <c r="L304" s="5" t="e">
        <f t="shared" si="6"/>
        <v>#DIV/0!</v>
      </c>
      <c r="M304" s="8">
        <f t="shared" si="7"/>
        <v>0</v>
      </c>
      <c r="N304" s="5" t="e">
        <f t="shared" si="8"/>
        <v>#DIV/0!</v>
      </c>
      <c r="O304" s="5">
        <f t="shared" si="10"/>
        <v>0</v>
      </c>
      <c r="P304" s="12" t="e">
        <f t="shared" si="11"/>
        <v>#DIV/0!</v>
      </c>
    </row>
    <row r="305" ht="15.75" customHeight="1" spans="1:16">
      <c r="A305" s="54"/>
      <c r="B305" s="54"/>
      <c r="C305" s="54"/>
      <c r="D305" s="54"/>
      <c r="E305" s="54"/>
      <c r="F305" s="73">
        <v>3.03</v>
      </c>
      <c r="G305" s="5">
        <f t="shared" si="9"/>
        <v>15.6104598346939</v>
      </c>
      <c r="H305" s="5">
        <f t="shared" si="2"/>
        <v>7.17217681061162</v>
      </c>
      <c r="I305" s="5">
        <f t="shared" si="3"/>
        <v>0.383395726596849</v>
      </c>
      <c r="J305" s="5">
        <f t="shared" si="4"/>
        <v>0</v>
      </c>
      <c r="K305" s="8">
        <f t="shared" si="5"/>
        <v>0</v>
      </c>
      <c r="L305" s="5" t="e">
        <f t="shared" si="6"/>
        <v>#DIV/0!</v>
      </c>
      <c r="M305" s="8">
        <f t="shared" si="7"/>
        <v>0</v>
      </c>
      <c r="N305" s="5" t="e">
        <f t="shared" si="8"/>
        <v>#DIV/0!</v>
      </c>
      <c r="O305" s="5">
        <f t="shared" si="10"/>
        <v>0</v>
      </c>
      <c r="P305" s="12" t="e">
        <f t="shared" si="11"/>
        <v>#DIV/0!</v>
      </c>
    </row>
    <row r="306" ht="15.75" customHeight="1" spans="1:16">
      <c r="A306" s="54"/>
      <c r="B306" s="54"/>
      <c r="C306" s="54"/>
      <c r="D306" s="54"/>
      <c r="E306" s="54"/>
      <c r="F306" s="73">
        <v>3.04</v>
      </c>
      <c r="G306" s="5">
        <f t="shared" si="9"/>
        <v>15.6822197558229</v>
      </c>
      <c r="H306" s="5">
        <f t="shared" si="2"/>
        <v>7.1759921128988</v>
      </c>
      <c r="I306" s="5">
        <f t="shared" si="3"/>
        <v>0.379670792006922</v>
      </c>
      <c r="J306" s="5">
        <f t="shared" si="4"/>
        <v>0</v>
      </c>
      <c r="K306" s="8">
        <f t="shared" si="5"/>
        <v>0</v>
      </c>
      <c r="L306" s="5" t="e">
        <f t="shared" si="6"/>
        <v>#DIV/0!</v>
      </c>
      <c r="M306" s="8">
        <f t="shared" si="7"/>
        <v>0</v>
      </c>
      <c r="N306" s="5" t="e">
        <f t="shared" si="8"/>
        <v>#DIV/0!</v>
      </c>
      <c r="O306" s="5">
        <f t="shared" si="10"/>
        <v>0</v>
      </c>
      <c r="P306" s="12" t="e">
        <f t="shared" si="11"/>
        <v>#DIV/0!</v>
      </c>
    </row>
    <row r="307" ht="15.75" customHeight="1" spans="1:16">
      <c r="A307" s="54"/>
      <c r="B307" s="54"/>
      <c r="C307" s="54"/>
      <c r="D307" s="54"/>
      <c r="E307" s="54"/>
      <c r="F307" s="73">
        <v>3.05</v>
      </c>
      <c r="G307" s="5">
        <f t="shared" si="9"/>
        <v>15.7540174592937</v>
      </c>
      <c r="H307" s="5">
        <f t="shared" si="2"/>
        <v>7.17977034708511</v>
      </c>
      <c r="I307" s="5">
        <f t="shared" si="3"/>
        <v>0.375982047537897</v>
      </c>
      <c r="J307" s="5">
        <f t="shared" si="4"/>
        <v>0</v>
      </c>
      <c r="K307" s="8">
        <f t="shared" si="5"/>
        <v>0</v>
      </c>
      <c r="L307" s="5" t="e">
        <f t="shared" si="6"/>
        <v>#DIV/0!</v>
      </c>
      <c r="M307" s="8">
        <f t="shared" si="7"/>
        <v>0</v>
      </c>
      <c r="N307" s="5" t="e">
        <f t="shared" si="8"/>
        <v>#DIV/0!</v>
      </c>
      <c r="O307" s="5">
        <f t="shared" si="10"/>
        <v>0</v>
      </c>
      <c r="P307" s="12" t="e">
        <f t="shared" si="11"/>
        <v>#DIV/0!</v>
      </c>
    </row>
    <row r="308" ht="15.75" customHeight="1" spans="1:16">
      <c r="A308" s="54"/>
      <c r="B308" s="54"/>
      <c r="C308" s="54"/>
      <c r="D308" s="54"/>
      <c r="E308" s="54"/>
      <c r="F308" s="73">
        <v>3.06</v>
      </c>
      <c r="G308" s="5">
        <f t="shared" si="9"/>
        <v>15.8258525780268</v>
      </c>
      <c r="H308" s="5">
        <f t="shared" si="2"/>
        <v>7.18351187331088</v>
      </c>
      <c r="I308" s="5">
        <f t="shared" si="3"/>
        <v>0.372329141579615</v>
      </c>
      <c r="J308" s="5">
        <f t="shared" si="4"/>
        <v>0</v>
      </c>
      <c r="K308" s="8">
        <f t="shared" si="5"/>
        <v>0</v>
      </c>
      <c r="L308" s="5" t="e">
        <f t="shared" si="6"/>
        <v>#DIV/0!</v>
      </c>
      <c r="M308" s="8">
        <f t="shared" si="7"/>
        <v>0</v>
      </c>
      <c r="N308" s="5" t="e">
        <f t="shared" si="8"/>
        <v>#DIV/0!</v>
      </c>
      <c r="O308" s="5">
        <f t="shared" si="10"/>
        <v>0</v>
      </c>
      <c r="P308" s="12" t="e">
        <f t="shared" si="11"/>
        <v>#DIV/0!</v>
      </c>
    </row>
    <row r="309" ht="15.75" customHeight="1" spans="1:16">
      <c r="A309" s="54"/>
      <c r="B309" s="54"/>
      <c r="C309" s="54"/>
      <c r="D309" s="54"/>
      <c r="E309" s="54"/>
      <c r="F309" s="73">
        <v>3.07</v>
      </c>
      <c r="G309" s="5">
        <f t="shared" si="9"/>
        <v>15.897724748509</v>
      </c>
      <c r="H309" s="5">
        <f t="shared" si="2"/>
        <v>7.18721704821739</v>
      </c>
      <c r="I309" s="5">
        <f t="shared" si="3"/>
        <v>0.368711725938031</v>
      </c>
      <c r="J309" s="5">
        <f t="shared" si="4"/>
        <v>0</v>
      </c>
      <c r="K309" s="8">
        <f t="shared" si="5"/>
        <v>0</v>
      </c>
      <c r="L309" s="5" t="e">
        <f t="shared" si="6"/>
        <v>#DIV/0!</v>
      </c>
      <c r="M309" s="8">
        <f t="shared" si="7"/>
        <v>0</v>
      </c>
      <c r="N309" s="5" t="e">
        <f t="shared" si="8"/>
        <v>#DIV/0!</v>
      </c>
      <c r="O309" s="5">
        <f t="shared" si="10"/>
        <v>0</v>
      </c>
      <c r="P309" s="12" t="e">
        <f t="shared" si="11"/>
        <v>#DIV/0!</v>
      </c>
    </row>
    <row r="310" ht="15.75" customHeight="1" spans="1:16">
      <c r="A310" s="54"/>
      <c r="B310" s="54"/>
      <c r="C310" s="54"/>
      <c r="D310" s="54"/>
      <c r="E310" s="54"/>
      <c r="F310" s="73">
        <v>3.08</v>
      </c>
      <c r="G310" s="5">
        <f t="shared" si="9"/>
        <v>15.9696336107588</v>
      </c>
      <c r="H310" s="5">
        <f t="shared" si="2"/>
        <v>7.19088622498095</v>
      </c>
      <c r="I310" s="5">
        <f t="shared" si="3"/>
        <v>0.36512945580203</v>
      </c>
      <c r="J310" s="5">
        <f t="shared" si="4"/>
        <v>0</v>
      </c>
      <c r="K310" s="8">
        <f t="shared" si="5"/>
        <v>0</v>
      </c>
      <c r="L310" s="5" t="e">
        <f t="shared" si="6"/>
        <v>#DIV/0!</v>
      </c>
      <c r="M310" s="8">
        <f t="shared" si="7"/>
        <v>0</v>
      </c>
      <c r="N310" s="5" t="e">
        <f t="shared" si="8"/>
        <v>#DIV/0!</v>
      </c>
      <c r="O310" s="5">
        <f t="shared" si="10"/>
        <v>0</v>
      </c>
      <c r="P310" s="12" t="e">
        <f t="shared" si="11"/>
        <v>#DIV/0!</v>
      </c>
    </row>
    <row r="311" ht="15.75" customHeight="1" spans="1:16">
      <c r="A311" s="54"/>
      <c r="B311" s="54"/>
      <c r="C311" s="54"/>
      <c r="D311" s="54"/>
      <c r="E311" s="54"/>
      <c r="F311" s="73">
        <v>3.09</v>
      </c>
      <c r="G311" s="5">
        <f t="shared" si="9"/>
        <v>16.0415788082923</v>
      </c>
      <c r="H311" s="5">
        <f t="shared" si="2"/>
        <v>7.19451975334654</v>
      </c>
      <c r="I311" s="5">
        <f t="shared" si="3"/>
        <v>0.361581989710556</v>
      </c>
      <c r="J311" s="5">
        <f t="shared" si="4"/>
        <v>0</v>
      </c>
      <c r="K311" s="8">
        <f t="shared" si="5"/>
        <v>0</v>
      </c>
      <c r="L311" s="5" t="e">
        <f t="shared" si="6"/>
        <v>#DIV/0!</v>
      </c>
      <c r="M311" s="8">
        <f t="shared" si="7"/>
        <v>0</v>
      </c>
      <c r="N311" s="5" t="e">
        <f t="shared" si="8"/>
        <v>#DIV/0!</v>
      </c>
      <c r="O311" s="5">
        <f t="shared" si="10"/>
        <v>0</v>
      </c>
      <c r="P311" s="12" t="e">
        <f t="shared" si="11"/>
        <v>#DIV/0!</v>
      </c>
    </row>
    <row r="312" ht="15.75" customHeight="1" spans="1:16">
      <c r="A312" s="54"/>
      <c r="B312" s="54"/>
      <c r="C312" s="54"/>
      <c r="D312" s="54"/>
      <c r="E312" s="54"/>
      <c r="F312" s="73">
        <v>3.1</v>
      </c>
      <c r="G312" s="5">
        <f t="shared" si="9"/>
        <v>16.1135599880889</v>
      </c>
      <c r="H312" s="5">
        <f t="shared" si="2"/>
        <v>7.19811797966113</v>
      </c>
      <c r="I312" s="5">
        <f t="shared" si="3"/>
        <v>0.358068989520067</v>
      </c>
      <c r="J312" s="5">
        <f t="shared" si="4"/>
        <v>0</v>
      </c>
      <c r="K312" s="8">
        <f t="shared" si="5"/>
        <v>0</v>
      </c>
      <c r="L312" s="5" t="e">
        <f t="shared" si="6"/>
        <v>#DIV/0!</v>
      </c>
      <c r="M312" s="8">
        <f t="shared" si="7"/>
        <v>0</v>
      </c>
      <c r="N312" s="5" t="e">
        <f t="shared" si="8"/>
        <v>#DIV/0!</v>
      </c>
      <c r="O312" s="5">
        <f t="shared" si="10"/>
        <v>0</v>
      </c>
      <c r="P312" s="12" t="e">
        <f t="shared" si="11"/>
        <v>#DIV/0!</v>
      </c>
    </row>
    <row r="313" ht="15.75" customHeight="1" spans="1:16">
      <c r="A313" s="54"/>
      <c r="B313" s="54"/>
      <c r="C313" s="54"/>
      <c r="D313" s="54"/>
      <c r="E313" s="54"/>
      <c r="F313" s="73">
        <v>3.11</v>
      </c>
      <c r="G313" s="5">
        <f t="shared" si="9"/>
        <v>16.1855768005579</v>
      </c>
      <c r="H313" s="5">
        <f t="shared" si="2"/>
        <v>7.20168124690672</v>
      </c>
      <c r="I313" s="5">
        <f t="shared" si="3"/>
        <v>0.3545901203723</v>
      </c>
      <c r="J313" s="5">
        <f t="shared" si="4"/>
        <v>0</v>
      </c>
      <c r="K313" s="8">
        <f t="shared" si="5"/>
        <v>0</v>
      </c>
      <c r="L313" s="5" t="e">
        <f t="shared" si="6"/>
        <v>#DIV/0!</v>
      </c>
      <c r="M313" s="8">
        <f t="shared" si="7"/>
        <v>0</v>
      </c>
      <c r="N313" s="5" t="e">
        <f t="shared" si="8"/>
        <v>#DIV/0!</v>
      </c>
      <c r="O313" s="5">
        <f t="shared" si="10"/>
        <v>0</v>
      </c>
      <c r="P313" s="12" t="e">
        <f t="shared" si="11"/>
        <v>#DIV/0!</v>
      </c>
    </row>
    <row r="314" ht="15.75" customHeight="1" spans="1:16">
      <c r="A314" s="54"/>
      <c r="B314" s="54"/>
      <c r="C314" s="54"/>
      <c r="D314" s="54"/>
      <c r="E314" s="54"/>
      <c r="F314" s="73">
        <v>3.12</v>
      </c>
      <c r="G314" s="5">
        <f t="shared" si="9"/>
        <v>16.2576288995053</v>
      </c>
      <c r="H314" s="5">
        <f t="shared" si="2"/>
        <v>7.20520989473301</v>
      </c>
      <c r="I314" s="5">
        <f t="shared" si="3"/>
        <v>0.351145050662354</v>
      </c>
      <c r="J314" s="5">
        <f t="shared" si="4"/>
        <v>0</v>
      </c>
      <c r="K314" s="8">
        <f t="shared" si="5"/>
        <v>0</v>
      </c>
      <c r="L314" s="5" t="e">
        <f t="shared" si="6"/>
        <v>#DIV/0!</v>
      </c>
      <c r="M314" s="8">
        <f t="shared" si="7"/>
        <v>0</v>
      </c>
      <c r="N314" s="5" t="e">
        <f t="shared" si="8"/>
        <v>#DIV/0!</v>
      </c>
      <c r="O314" s="5">
        <f t="shared" si="10"/>
        <v>0</v>
      </c>
      <c r="P314" s="12" t="e">
        <f t="shared" si="11"/>
        <v>#DIV/0!</v>
      </c>
    </row>
    <row r="315" ht="15.75" customHeight="1" spans="1:16">
      <c r="A315" s="54"/>
      <c r="B315" s="54"/>
      <c r="C315" s="54"/>
      <c r="D315" s="54"/>
      <c r="E315" s="54"/>
      <c r="F315" s="73">
        <v>3.13</v>
      </c>
      <c r="G315" s="5">
        <f t="shared" si="9"/>
        <v>16.3297159421002</v>
      </c>
      <c r="H315" s="5">
        <f t="shared" si="2"/>
        <v>7.2087042594898</v>
      </c>
      <c r="I315" s="5">
        <f t="shared" si="3"/>
        <v>0.347733452007085</v>
      </c>
      <c r="J315" s="5">
        <f t="shared" si="4"/>
        <v>0</v>
      </c>
      <c r="K315" s="8">
        <f t="shared" si="5"/>
        <v>0</v>
      </c>
      <c r="L315" s="5" t="e">
        <f t="shared" si="6"/>
        <v>#DIV/0!</v>
      </c>
      <c r="M315" s="8">
        <f t="shared" si="7"/>
        <v>0</v>
      </c>
      <c r="N315" s="5" t="e">
        <f t="shared" si="8"/>
        <v>#DIV/0!</v>
      </c>
      <c r="O315" s="5">
        <f t="shared" si="10"/>
        <v>0</v>
      </c>
      <c r="P315" s="12" t="e">
        <f t="shared" si="11"/>
        <v>#DIV/0!</v>
      </c>
    </row>
    <row r="316" ht="15.75" customHeight="1" spans="1:16">
      <c r="A316" s="54"/>
      <c r="B316" s="54"/>
      <c r="C316" s="54"/>
      <c r="D316" s="54"/>
      <c r="E316" s="54"/>
      <c r="F316" s="73">
        <v>3.14</v>
      </c>
      <c r="G316" s="5">
        <f t="shared" si="9"/>
        <v>16.4018375888428</v>
      </c>
      <c r="H316" s="5">
        <f t="shared" si="2"/>
        <v>7.21216467425901</v>
      </c>
      <c r="I316" s="5">
        <f t="shared" si="3"/>
        <v>0.344354999213796</v>
      </c>
      <c r="J316" s="5">
        <f t="shared" si="4"/>
        <v>0</v>
      </c>
      <c r="K316" s="8">
        <f t="shared" si="5"/>
        <v>0</v>
      </c>
      <c r="L316" s="5" t="e">
        <f t="shared" si="6"/>
        <v>#DIV/0!</v>
      </c>
      <c r="M316" s="8">
        <f t="shared" si="7"/>
        <v>0</v>
      </c>
      <c r="N316" s="5" t="e">
        <f t="shared" si="8"/>
        <v>#DIV/0!</v>
      </c>
      <c r="O316" s="5">
        <f t="shared" si="10"/>
        <v>0</v>
      </c>
      <c r="P316" s="12" t="e">
        <f t="shared" si="11"/>
        <v>#DIV/0!</v>
      </c>
    </row>
    <row r="317" ht="15.75" customHeight="1" spans="1:16">
      <c r="A317" s="54"/>
      <c r="B317" s="54"/>
      <c r="C317" s="54"/>
      <c r="D317" s="54"/>
      <c r="E317" s="54"/>
      <c r="F317" s="73">
        <v>3.15</v>
      </c>
      <c r="G317" s="5">
        <f t="shared" si="9"/>
        <v>16.4739935035316</v>
      </c>
      <c r="H317" s="5">
        <f t="shared" si="2"/>
        <v>7.21559146888649</v>
      </c>
      <c r="I317" s="5">
        <f t="shared" si="3"/>
        <v>0.341009370249249</v>
      </c>
      <c r="J317" s="5">
        <f t="shared" si="4"/>
        <v>0</v>
      </c>
      <c r="K317" s="8">
        <f t="shared" si="5"/>
        <v>0</v>
      </c>
      <c r="L317" s="5" t="e">
        <f t="shared" si="6"/>
        <v>#DIV/0!</v>
      </c>
      <c r="M317" s="8">
        <f t="shared" si="7"/>
        <v>0</v>
      </c>
      <c r="N317" s="5" t="e">
        <f t="shared" si="8"/>
        <v>#DIV/0!</v>
      </c>
      <c r="O317" s="5">
        <f t="shared" si="10"/>
        <v>0</v>
      </c>
      <c r="P317" s="12" t="e">
        <f t="shared" si="11"/>
        <v>#DIV/0!</v>
      </c>
    </row>
    <row r="318" ht="15.75" customHeight="1" spans="1:16">
      <c r="A318" s="54"/>
      <c r="B318" s="54"/>
      <c r="C318" s="54"/>
      <c r="D318" s="54"/>
      <c r="E318" s="54"/>
      <c r="F318" s="73">
        <v>3.16</v>
      </c>
      <c r="G318" s="5">
        <f t="shared" si="9"/>
        <v>16.5461833532318</v>
      </c>
      <c r="H318" s="5">
        <f t="shared" si="2"/>
        <v>7.2189849700134</v>
      </c>
      <c r="I318" s="5">
        <f t="shared" si="3"/>
        <v>0.337696246208964</v>
      </c>
      <c r="J318" s="5">
        <f t="shared" si="4"/>
        <v>0</v>
      </c>
      <c r="K318" s="8">
        <f t="shared" si="5"/>
        <v>0</v>
      </c>
      <c r="L318" s="5" t="e">
        <f t="shared" si="6"/>
        <v>#DIV/0!</v>
      </c>
      <c r="M318" s="8">
        <f t="shared" si="7"/>
        <v>0</v>
      </c>
      <c r="N318" s="5" t="e">
        <f t="shared" si="8"/>
        <v>#DIV/0!</v>
      </c>
      <c r="O318" s="5">
        <f t="shared" si="10"/>
        <v>0</v>
      </c>
      <c r="P318" s="12" t="e">
        <f t="shared" si="11"/>
        <v>#DIV/0!</v>
      </c>
    </row>
    <row r="319" ht="15.75" customHeight="1" spans="1:16">
      <c r="A319" s="54"/>
      <c r="B319" s="54"/>
      <c r="C319" s="54"/>
      <c r="D319" s="54"/>
      <c r="E319" s="54"/>
      <c r="F319" s="73">
        <v>3.17</v>
      </c>
      <c r="G319" s="5">
        <f t="shared" si="9"/>
        <v>16.6184068082428</v>
      </c>
      <c r="H319" s="5">
        <f t="shared" si="2"/>
        <v>7.22234550110739</v>
      </c>
      <c r="I319" s="5">
        <f t="shared" si="3"/>
        <v>0.33441531128682</v>
      </c>
      <c r="J319" s="5">
        <f t="shared" si="4"/>
        <v>0</v>
      </c>
      <c r="K319" s="8">
        <f t="shared" si="5"/>
        <v>0</v>
      </c>
      <c r="L319" s="5" t="e">
        <f t="shared" si="6"/>
        <v>#DIV/0!</v>
      </c>
      <c r="M319" s="8">
        <f t="shared" si="7"/>
        <v>0</v>
      </c>
      <c r="N319" s="5" t="e">
        <f t="shared" si="8"/>
        <v>#DIV/0!</v>
      </c>
      <c r="O319" s="5">
        <f t="shared" si="10"/>
        <v>0</v>
      </c>
      <c r="P319" s="12" t="e">
        <f t="shared" si="11"/>
        <v>#DIV/0!</v>
      </c>
    </row>
    <row r="320" ht="15.75" customHeight="1" spans="1:16">
      <c r="A320" s="54"/>
      <c r="B320" s="54"/>
      <c r="C320" s="54"/>
      <c r="D320" s="54"/>
      <c r="E320" s="54"/>
      <c r="F320" s="73">
        <v>3.18</v>
      </c>
      <c r="G320" s="5">
        <f t="shared" si="9"/>
        <v>16.6906635420678</v>
      </c>
      <c r="H320" s="5">
        <f t="shared" si="2"/>
        <v>7.2256733824934</v>
      </c>
      <c r="I320" s="5">
        <f t="shared" si="3"/>
        <v>0.331166252744956</v>
      </c>
      <c r="J320" s="5">
        <f t="shared" si="4"/>
        <v>0</v>
      </c>
      <c r="K320" s="8">
        <f t="shared" si="5"/>
        <v>0</v>
      </c>
      <c r="L320" s="5" t="e">
        <f t="shared" si="6"/>
        <v>#DIV/0!</v>
      </c>
      <c r="M320" s="8">
        <f t="shared" si="7"/>
        <v>0</v>
      </c>
      <c r="N320" s="5" t="e">
        <f t="shared" si="8"/>
        <v>#DIV/0!</v>
      </c>
      <c r="O320" s="5">
        <f t="shared" si="10"/>
        <v>0</v>
      </c>
      <c r="P320" s="12" t="e">
        <f t="shared" si="11"/>
        <v>#DIV/0!</v>
      </c>
    </row>
    <row r="321" ht="15.75" customHeight="1" spans="1:16">
      <c r="A321" s="54"/>
      <c r="B321" s="54"/>
      <c r="C321" s="54"/>
      <c r="D321" s="54"/>
      <c r="E321" s="54"/>
      <c r="F321" s="73">
        <v>3.19</v>
      </c>
      <c r="G321" s="5">
        <f t="shared" si="9"/>
        <v>16.7629532313816</v>
      </c>
      <c r="H321" s="5">
        <f t="shared" si="2"/>
        <v>7.22896893138422</v>
      </c>
      <c r="I321" s="5">
        <f t="shared" si="3"/>
        <v>0.327948760883959</v>
      </c>
      <c r="J321" s="5">
        <f t="shared" si="4"/>
        <v>0</v>
      </c>
      <c r="K321" s="8">
        <f t="shared" si="5"/>
        <v>0</v>
      </c>
      <c r="L321" s="5" t="e">
        <f t="shared" si="6"/>
        <v>#DIV/0!</v>
      </c>
      <c r="M321" s="8">
        <f t="shared" si="7"/>
        <v>0</v>
      </c>
      <c r="N321" s="5" t="e">
        <f t="shared" si="8"/>
        <v>#DIV/0!</v>
      </c>
      <c r="O321" s="5">
        <f t="shared" si="10"/>
        <v>0</v>
      </c>
      <c r="P321" s="12" t="e">
        <f t="shared" si="11"/>
        <v>#DIV/0!</v>
      </c>
    </row>
    <row r="322" ht="15.75" customHeight="1" spans="1:16">
      <c r="A322" s="54"/>
      <c r="B322" s="54"/>
      <c r="C322" s="54"/>
      <c r="D322" s="54"/>
      <c r="E322" s="54"/>
      <c r="F322" s="73">
        <v>3.2</v>
      </c>
      <c r="G322" s="5">
        <f t="shared" si="9"/>
        <v>16.8352755560007</v>
      </c>
      <c r="H322" s="5">
        <f t="shared" si="2"/>
        <v>7.23223246191071</v>
      </c>
      <c r="I322" s="5">
        <f t="shared" si="3"/>
        <v>0.324762529013344</v>
      </c>
      <c r="J322" s="5">
        <f t="shared" si="4"/>
        <v>0</v>
      </c>
      <c r="K322" s="8">
        <f t="shared" si="5"/>
        <v>0</v>
      </c>
      <c r="L322" s="5" t="e">
        <f t="shared" si="6"/>
        <v>#DIV/0!</v>
      </c>
      <c r="M322" s="8">
        <f t="shared" si="7"/>
        <v>0</v>
      </c>
      <c r="N322" s="5" t="e">
        <f t="shared" si="8"/>
        <v>#DIV/0!</v>
      </c>
      <c r="O322" s="5">
        <f t="shared" si="10"/>
        <v>0</v>
      </c>
      <c r="P322" s="12" t="e">
        <f t="shared" si="11"/>
        <v>#DIV/0!</v>
      </c>
    </row>
    <row r="323" ht="15.75" customHeight="1" spans="1:16">
      <c r="A323" s="54"/>
      <c r="B323" s="54"/>
      <c r="C323" s="54"/>
      <c r="D323" s="54"/>
      <c r="E323" s="54"/>
      <c r="F323" s="73">
        <v>3.21</v>
      </c>
      <c r="G323" s="5">
        <f t="shared" si="9"/>
        <v>16.9076301988522</v>
      </c>
      <c r="H323" s="5">
        <f t="shared" si="2"/>
        <v>7.23546428515176</v>
      </c>
      <c r="I323" s="5">
        <f t="shared" si="3"/>
        <v>0.32160725342232</v>
      </c>
      <c r="J323" s="5">
        <f t="shared" si="4"/>
        <v>0</v>
      </c>
      <c r="K323" s="8">
        <f t="shared" si="5"/>
        <v>0</v>
      </c>
      <c r="L323" s="5" t="e">
        <f t="shared" si="6"/>
        <v>#DIV/0!</v>
      </c>
      <c r="M323" s="8">
        <f t="shared" si="7"/>
        <v>0</v>
      </c>
      <c r="N323" s="5" t="e">
        <f t="shared" si="8"/>
        <v>#DIV/0!</v>
      </c>
      <c r="O323" s="5">
        <f t="shared" si="10"/>
        <v>0</v>
      </c>
      <c r="P323" s="12" t="e">
        <f t="shared" si="11"/>
        <v>#DIV/0!</v>
      </c>
    </row>
    <row r="324" ht="15.75" customHeight="1" spans="1:16">
      <c r="A324" s="54"/>
      <c r="B324" s="54"/>
      <c r="C324" s="54"/>
      <c r="D324" s="54"/>
      <c r="E324" s="54"/>
      <c r="F324" s="73">
        <v>3.22</v>
      </c>
      <c r="G324" s="5">
        <f t="shared" si="9"/>
        <v>16.9800168459439</v>
      </c>
      <c r="H324" s="5">
        <f t="shared" si="2"/>
        <v>7.2386647091639</v>
      </c>
      <c r="I324" s="5">
        <f t="shared" si="3"/>
        <v>0.31848263335084</v>
      </c>
      <c r="J324" s="5">
        <f t="shared" si="4"/>
        <v>0</v>
      </c>
      <c r="K324" s="8">
        <f t="shared" si="5"/>
        <v>0</v>
      </c>
      <c r="L324" s="5" t="e">
        <f t="shared" si="6"/>
        <v>#DIV/0!</v>
      </c>
      <c r="M324" s="8">
        <f t="shared" si="7"/>
        <v>0</v>
      </c>
      <c r="N324" s="5" t="e">
        <f t="shared" si="8"/>
        <v>#DIV/0!</v>
      </c>
      <c r="O324" s="5">
        <f t="shared" si="10"/>
        <v>0</v>
      </c>
      <c r="P324" s="12" t="e">
        <f t="shared" si="11"/>
        <v>#DIV/0!</v>
      </c>
    </row>
    <row r="325" ht="15.75" customHeight="1" spans="1:16">
      <c r="A325" s="54"/>
      <c r="B325" s="54"/>
      <c r="C325" s="54"/>
      <c r="D325" s="54"/>
      <c r="E325" s="54"/>
      <c r="F325" s="73">
        <v>3.23</v>
      </c>
      <c r="G325" s="5">
        <f t="shared" si="9"/>
        <v>17.052435186334</v>
      </c>
      <c r="H325" s="5">
        <f t="shared" si="2"/>
        <v>7.24183403901073</v>
      </c>
      <c r="I325" s="5">
        <f t="shared" si="3"/>
        <v>0.315388370960933</v>
      </c>
      <c r="J325" s="5">
        <f t="shared" si="4"/>
        <v>0</v>
      </c>
      <c r="K325" s="8">
        <f t="shared" si="5"/>
        <v>0</v>
      </c>
      <c r="L325" s="5" t="e">
        <f t="shared" si="6"/>
        <v>#DIV/0!</v>
      </c>
      <c r="M325" s="8">
        <f t="shared" si="7"/>
        <v>0</v>
      </c>
      <c r="N325" s="5" t="e">
        <f t="shared" si="8"/>
        <v>#DIV/0!</v>
      </c>
      <c r="O325" s="5">
        <f t="shared" si="10"/>
        <v>0</v>
      </c>
      <c r="P325" s="12" t="e">
        <f t="shared" si="11"/>
        <v>#DIV/0!</v>
      </c>
    </row>
    <row r="326" ht="15.75" customHeight="1" spans="1:16">
      <c r="A326" s="54"/>
      <c r="B326" s="54"/>
      <c r="C326" s="54"/>
      <c r="D326" s="54"/>
      <c r="E326" s="54"/>
      <c r="F326" s="73">
        <v>3.24</v>
      </c>
      <c r="G326" s="5">
        <f t="shared" si="9"/>
        <v>17.1248849121019</v>
      </c>
      <c r="H326" s="5">
        <f t="shared" si="2"/>
        <v>7.24497257679193</v>
      </c>
      <c r="I326" s="5">
        <f t="shared" si="3"/>
        <v>0.312324171308315</v>
      </c>
      <c r="J326" s="5">
        <f t="shared" si="4"/>
        <v>0</v>
      </c>
      <c r="K326" s="8">
        <f t="shared" si="5"/>
        <v>0</v>
      </c>
      <c r="L326" s="5" t="e">
        <f t="shared" si="6"/>
        <v>#DIV/0!</v>
      </c>
      <c r="M326" s="8">
        <f t="shared" si="7"/>
        <v>0</v>
      </c>
      <c r="N326" s="5" t="e">
        <f t="shared" si="8"/>
        <v>#DIV/0!</v>
      </c>
      <c r="O326" s="5">
        <f t="shared" si="10"/>
        <v>0</v>
      </c>
      <c r="P326" s="12" t="e">
        <f t="shared" si="11"/>
        <v>#DIV/0!</v>
      </c>
    </row>
    <row r="327" ht="15.75" customHeight="1" spans="1:16">
      <c r="A327" s="54"/>
      <c r="B327" s="54"/>
      <c r="C327" s="54"/>
      <c r="D327" s="54"/>
      <c r="E327" s="54"/>
      <c r="F327" s="73">
        <v>3.25</v>
      </c>
      <c r="G327" s="5">
        <f t="shared" si="9"/>
        <v>17.1973657183186</v>
      </c>
      <c r="H327" s="5">
        <f t="shared" si="2"/>
        <v>7.24808062167211</v>
      </c>
      <c r="I327" s="5">
        <f t="shared" si="3"/>
        <v>0.309289742314275</v>
      </c>
      <c r="J327" s="5">
        <f t="shared" si="4"/>
        <v>0</v>
      </c>
      <c r="K327" s="8">
        <f t="shared" si="5"/>
        <v>0</v>
      </c>
      <c r="L327" s="5" t="e">
        <f t="shared" si="6"/>
        <v>#DIV/0!</v>
      </c>
      <c r="M327" s="8">
        <f t="shared" si="7"/>
        <v>0</v>
      </c>
      <c r="N327" s="5" t="e">
        <f t="shared" si="8"/>
        <v>#DIV/0!</v>
      </c>
      <c r="O327" s="5">
        <f t="shared" si="10"/>
        <v>0</v>
      </c>
      <c r="P327" s="12" t="e">
        <f t="shared" si="11"/>
        <v>#DIV/0!</v>
      </c>
    </row>
    <row r="328" ht="15.75" customHeight="1" spans="1:16">
      <c r="A328" s="54"/>
      <c r="B328" s="54"/>
      <c r="C328" s="54"/>
      <c r="D328" s="54"/>
      <c r="E328" s="54"/>
      <c r="F328" s="73">
        <v>3.26</v>
      </c>
      <c r="G328" s="5">
        <f t="shared" si="9"/>
        <v>17.2698773030177</v>
      </c>
      <c r="H328" s="5">
        <f t="shared" si="2"/>
        <v>7.25115846990929</v>
      </c>
      <c r="I328" s="5">
        <f t="shared" si="3"/>
        <v>0.306284794737831</v>
      </c>
      <c r="J328" s="5">
        <f t="shared" si="4"/>
        <v>0</v>
      </c>
      <c r="K328" s="8">
        <f t="shared" si="5"/>
        <v>0</v>
      </c>
      <c r="L328" s="5" t="e">
        <f t="shared" si="6"/>
        <v>#DIV/0!</v>
      </c>
      <c r="M328" s="8">
        <f t="shared" si="7"/>
        <v>0</v>
      </c>
      <c r="N328" s="5" t="e">
        <f t="shared" si="8"/>
        <v>#DIV/0!</v>
      </c>
      <c r="O328" s="5">
        <f t="shared" si="10"/>
        <v>0</v>
      </c>
      <c r="P328" s="12" t="e">
        <f t="shared" si="11"/>
        <v>#DIV/0!</v>
      </c>
    </row>
    <row r="329" ht="15.75" customHeight="1" spans="1:16">
      <c r="A329" s="54"/>
      <c r="B329" s="54"/>
      <c r="C329" s="54"/>
      <c r="D329" s="54"/>
      <c r="E329" s="54"/>
      <c r="F329" s="73">
        <v>3.27</v>
      </c>
      <c r="G329" s="5">
        <f t="shared" si="9"/>
        <v>17.3424193671665</v>
      </c>
      <c r="H329" s="5">
        <f t="shared" si="2"/>
        <v>7.25420641488317</v>
      </c>
      <c r="I329" s="5">
        <f t="shared" si="3"/>
        <v>0.303309042148164</v>
      </c>
      <c r="J329" s="5">
        <f t="shared" si="4"/>
        <v>0</v>
      </c>
      <c r="K329" s="8">
        <f t="shared" si="5"/>
        <v>0</v>
      </c>
      <c r="L329" s="5" t="e">
        <f t="shared" si="6"/>
        <v>#DIV/0!</v>
      </c>
      <c r="M329" s="8">
        <f t="shared" si="7"/>
        <v>0</v>
      </c>
      <c r="N329" s="5" t="e">
        <f t="shared" si="8"/>
        <v>#DIV/0!</v>
      </c>
      <c r="O329" s="5">
        <f t="shared" si="10"/>
        <v>0</v>
      </c>
      <c r="P329" s="12" t="e">
        <f t="shared" si="11"/>
        <v>#DIV/0!</v>
      </c>
    </row>
    <row r="330" ht="15.75" customHeight="1" spans="1:16">
      <c r="A330" s="54"/>
      <c r="B330" s="54"/>
      <c r="C330" s="54"/>
      <c r="D330" s="54"/>
      <c r="E330" s="54"/>
      <c r="F330" s="73">
        <v>3.28</v>
      </c>
      <c r="G330" s="5">
        <f t="shared" si="9"/>
        <v>17.4149916146378</v>
      </c>
      <c r="H330" s="5">
        <f t="shared" si="2"/>
        <v>7.25722474712308</v>
      </c>
      <c r="I330" s="5">
        <f t="shared" si="3"/>
        <v>0.300362200897314</v>
      </c>
      <c r="J330" s="5">
        <f t="shared" si="4"/>
        <v>0</v>
      </c>
      <c r="K330" s="8">
        <f t="shared" si="5"/>
        <v>0</v>
      </c>
      <c r="L330" s="5" t="e">
        <f t="shared" si="6"/>
        <v>#DIV/0!</v>
      </c>
      <c r="M330" s="8">
        <f t="shared" si="7"/>
        <v>0</v>
      </c>
      <c r="N330" s="5" t="e">
        <f t="shared" si="8"/>
        <v>#DIV/0!</v>
      </c>
      <c r="O330" s="5">
        <f t="shared" si="10"/>
        <v>0</v>
      </c>
      <c r="P330" s="12" t="e">
        <f t="shared" si="11"/>
        <v>#DIV/0!</v>
      </c>
    </row>
    <row r="331" ht="15.75" customHeight="1" spans="1:16">
      <c r="A331" s="54"/>
      <c r="B331" s="54"/>
      <c r="C331" s="54"/>
      <c r="D331" s="54"/>
      <c r="E331" s="54"/>
      <c r="F331" s="73">
        <v>3.29</v>
      </c>
      <c r="G331" s="5">
        <f t="shared" si="9"/>
        <v>17.4875937521811</v>
      </c>
      <c r="H331" s="5">
        <f t="shared" si="2"/>
        <v>7.26021375433564</v>
      </c>
      <c r="I331" s="5">
        <f t="shared" si="3"/>
        <v>0.297443990093139</v>
      </c>
      <c r="J331" s="5">
        <f t="shared" si="4"/>
        <v>0</v>
      </c>
      <c r="K331" s="8">
        <f t="shared" si="5"/>
        <v>0</v>
      </c>
      <c r="L331" s="5" t="e">
        <f t="shared" si="6"/>
        <v>#DIV/0!</v>
      </c>
      <c r="M331" s="8">
        <f t="shared" si="7"/>
        <v>0</v>
      </c>
      <c r="N331" s="5" t="e">
        <f t="shared" si="8"/>
        <v>#DIV/0!</v>
      </c>
      <c r="O331" s="5">
        <f t="shared" si="10"/>
        <v>0</v>
      </c>
      <c r="P331" s="12" t="e">
        <f t="shared" si="11"/>
        <v>#DIV/0!</v>
      </c>
    </row>
    <row r="332" ht="15.75" customHeight="1" spans="1:16">
      <c r="A332" s="54"/>
      <c r="B332" s="54"/>
      <c r="C332" s="54"/>
      <c r="D332" s="54"/>
      <c r="E332" s="54"/>
      <c r="F332" s="73">
        <v>3.3</v>
      </c>
      <c r="G332" s="5">
        <f t="shared" si="9"/>
        <v>17.5602254893955</v>
      </c>
      <c r="H332" s="5">
        <f t="shared" si="2"/>
        <v>7.26317372143225</v>
      </c>
      <c r="I332" s="5">
        <f t="shared" si="3"/>
        <v>0.294554131572549</v>
      </c>
      <c r="J332" s="5">
        <f t="shared" si="4"/>
        <v>0</v>
      </c>
      <c r="K332" s="8">
        <f t="shared" si="5"/>
        <v>0</v>
      </c>
      <c r="L332" s="5" t="e">
        <f t="shared" si="6"/>
        <v>#DIV/0!</v>
      </c>
      <c r="M332" s="8">
        <f t="shared" si="7"/>
        <v>0</v>
      </c>
      <c r="N332" s="5" t="e">
        <f t="shared" si="8"/>
        <v>#DIV/0!</v>
      </c>
      <c r="O332" s="5">
        <f t="shared" si="10"/>
        <v>0</v>
      </c>
      <c r="P332" s="12" t="e">
        <f t="shared" si="11"/>
        <v>#DIV/0!</v>
      </c>
    </row>
    <row r="333" ht="15.75" customHeight="1" spans="1:16">
      <c r="A333" s="54"/>
      <c r="B333" s="54"/>
      <c r="C333" s="54"/>
      <c r="D333" s="54"/>
      <c r="E333" s="54"/>
      <c r="F333" s="73">
        <v>3.31</v>
      </c>
      <c r="G333" s="5">
        <f t="shared" si="9"/>
        <v>17.632886538701</v>
      </c>
      <c r="H333" s="5">
        <f t="shared" si="2"/>
        <v>7.2661049305562</v>
      </c>
      <c r="I333" s="5">
        <f t="shared" si="3"/>
        <v>0.291692349874981</v>
      </c>
      <c r="J333" s="5">
        <f t="shared" si="4"/>
        <v>0</v>
      </c>
      <c r="K333" s="8">
        <f t="shared" si="5"/>
        <v>0</v>
      </c>
      <c r="L333" s="5" t="e">
        <f t="shared" si="6"/>
        <v>#DIV/0!</v>
      </c>
      <c r="M333" s="8">
        <f t="shared" si="7"/>
        <v>0</v>
      </c>
      <c r="N333" s="5" t="e">
        <f t="shared" si="8"/>
        <v>#DIV/0!</v>
      </c>
      <c r="O333" s="5">
        <f t="shared" si="10"/>
        <v>0</v>
      </c>
      <c r="P333" s="12" t="e">
        <f t="shared" si="11"/>
        <v>#DIV/0!</v>
      </c>
    </row>
    <row r="334" ht="15.75" customHeight="1" spans="1:16">
      <c r="A334" s="54"/>
      <c r="B334" s="54"/>
      <c r="C334" s="54"/>
      <c r="D334" s="54"/>
      <c r="E334" s="54"/>
      <c r="F334" s="73">
        <v>3.32</v>
      </c>
      <c r="G334" s="5">
        <f t="shared" si="9"/>
        <v>17.7055766153121</v>
      </c>
      <c r="H334" s="5">
        <f t="shared" si="2"/>
        <v>7.26900766110959</v>
      </c>
      <c r="I334" s="5">
        <f t="shared" si="3"/>
        <v>0.288858372216151</v>
      </c>
      <c r="J334" s="5">
        <f t="shared" si="4"/>
        <v>0</v>
      </c>
      <c r="K334" s="8">
        <f t="shared" si="5"/>
        <v>0</v>
      </c>
      <c r="L334" s="5" t="e">
        <f t="shared" si="6"/>
        <v>#DIV/0!</v>
      </c>
      <c r="M334" s="8">
        <f t="shared" si="7"/>
        <v>0</v>
      </c>
      <c r="N334" s="5" t="e">
        <f t="shared" si="8"/>
        <v>#DIV/0!</v>
      </c>
      <c r="O334" s="5">
        <f t="shared" si="10"/>
        <v>0</v>
      </c>
      <c r="P334" s="12" t="e">
        <f t="shared" si="11"/>
        <v>#DIV/0!</v>
      </c>
    </row>
    <row r="335" ht="15.75" customHeight="1" spans="1:16">
      <c r="A335" s="54"/>
      <c r="B335" s="54"/>
      <c r="C335" s="54"/>
      <c r="D335" s="54"/>
      <c r="E335" s="54"/>
      <c r="F335" s="73">
        <v>3.33</v>
      </c>
      <c r="G335" s="5">
        <f t="shared" si="9"/>
        <v>17.7782954372099</v>
      </c>
      <c r="H335" s="5">
        <f t="shared" si="2"/>
        <v>7.27188218977992</v>
      </c>
      <c r="I335" s="5">
        <f t="shared" si="3"/>
        <v>0.286051928462046</v>
      </c>
      <c r="J335" s="5">
        <f t="shared" si="4"/>
        <v>0</v>
      </c>
      <c r="K335" s="8">
        <f t="shared" si="5"/>
        <v>0</v>
      </c>
      <c r="L335" s="5" t="e">
        <f t="shared" si="6"/>
        <v>#DIV/0!</v>
      </c>
      <c r="M335" s="8">
        <f t="shared" si="7"/>
        <v>0</v>
      </c>
      <c r="N335" s="5" t="e">
        <f t="shared" si="8"/>
        <v>#DIV/0!</v>
      </c>
      <c r="O335" s="5">
        <f t="shared" si="10"/>
        <v>0</v>
      </c>
      <c r="P335" s="12" t="e">
        <f t="shared" si="11"/>
        <v>#DIV/0!</v>
      </c>
    </row>
    <row r="336" ht="15.75" customHeight="1" spans="1:16">
      <c r="A336" s="54"/>
      <c r="B336" s="54"/>
      <c r="C336" s="54"/>
      <c r="D336" s="54"/>
      <c r="E336" s="54"/>
      <c r="F336" s="73">
        <v>3.34</v>
      </c>
      <c r="G336" s="5">
        <f t="shared" si="9"/>
        <v>17.8510427251156</v>
      </c>
      <c r="H336" s="5">
        <f t="shared" si="2"/>
        <v>7.27472879056652</v>
      </c>
      <c r="I336" s="5">
        <f t="shared" si="3"/>
        <v>0.283272751103181</v>
      </c>
      <c r="J336" s="5">
        <f t="shared" si="4"/>
        <v>0</v>
      </c>
      <c r="K336" s="8">
        <f t="shared" si="5"/>
        <v>0</v>
      </c>
      <c r="L336" s="5" t="e">
        <f t="shared" si="6"/>
        <v>#DIV/0!</v>
      </c>
      <c r="M336" s="8">
        <f t="shared" si="7"/>
        <v>0</v>
      </c>
      <c r="N336" s="5" t="e">
        <f t="shared" si="8"/>
        <v>#DIV/0!</v>
      </c>
      <c r="O336" s="5">
        <f t="shared" si="10"/>
        <v>0</v>
      </c>
      <c r="P336" s="12" t="e">
        <f t="shared" si="11"/>
        <v>#DIV/0!</v>
      </c>
    </row>
    <row r="337" ht="15.75" customHeight="1" spans="1:16">
      <c r="A337" s="54"/>
      <c r="B337" s="54"/>
      <c r="C337" s="54"/>
      <c r="D337" s="54"/>
      <c r="E337" s="54"/>
      <c r="F337" s="73">
        <v>3.35</v>
      </c>
      <c r="G337" s="5">
        <f t="shared" si="9"/>
        <v>17.9238182024636</v>
      </c>
      <c r="H337" s="5">
        <f t="shared" si="2"/>
        <v>7.27754773480664</v>
      </c>
      <c r="I337" s="5">
        <f t="shared" si="3"/>
        <v>0.280520575229093</v>
      </c>
      <c r="J337" s="5">
        <f t="shared" si="4"/>
        <v>0</v>
      </c>
      <c r="K337" s="8">
        <f t="shared" si="5"/>
        <v>0</v>
      </c>
      <c r="L337" s="5" t="e">
        <f t="shared" si="6"/>
        <v>#DIV/0!</v>
      </c>
      <c r="M337" s="8">
        <f t="shared" si="7"/>
        <v>0</v>
      </c>
      <c r="N337" s="5" t="e">
        <f t="shared" si="8"/>
        <v>#DIV/0!</v>
      </c>
      <c r="O337" s="5">
        <f t="shared" si="10"/>
        <v>0</v>
      </c>
      <c r="P337" s="12" t="e">
        <f t="shared" si="11"/>
        <v>#DIV/0!</v>
      </c>
    </row>
    <row r="338" ht="15.75" customHeight="1" spans="1:16">
      <c r="A338" s="54"/>
      <c r="B338" s="54"/>
      <c r="C338" s="54"/>
      <c r="D338" s="54"/>
      <c r="E338" s="54"/>
      <c r="F338" s="73">
        <v>3.36</v>
      </c>
      <c r="G338" s="5">
        <f t="shared" si="9"/>
        <v>17.9966215953757</v>
      </c>
      <c r="H338" s="5">
        <f t="shared" si="2"/>
        <v>7.28033929120132</v>
      </c>
      <c r="I338" s="5">
        <f t="shared" si="3"/>
        <v>0.277795138503097</v>
      </c>
      <c r="J338" s="5">
        <f t="shared" si="4"/>
        <v>0</v>
      </c>
      <c r="K338" s="8">
        <f t="shared" si="5"/>
        <v>0</v>
      </c>
      <c r="L338" s="5" t="e">
        <f t="shared" si="6"/>
        <v>#DIV/0!</v>
      </c>
      <c r="M338" s="8">
        <f t="shared" si="7"/>
        <v>0</v>
      </c>
      <c r="N338" s="5" t="e">
        <f t="shared" si="8"/>
        <v>#DIV/0!</v>
      </c>
      <c r="O338" s="5">
        <f t="shared" si="10"/>
        <v>0</v>
      </c>
      <c r="P338" s="12" t="e">
        <f t="shared" si="11"/>
        <v>#DIV/0!</v>
      </c>
    </row>
    <row r="339" ht="15.75" customHeight="1" spans="1:16">
      <c r="A339" s="54"/>
      <c r="B339" s="54"/>
      <c r="C339" s="54"/>
      <c r="D339" s="54"/>
      <c r="E339" s="54"/>
      <c r="F339" s="73">
        <v>3.37</v>
      </c>
      <c r="G339" s="5">
        <f t="shared" si="9"/>
        <v>18.0694526326341</v>
      </c>
      <c r="H339" s="5">
        <f t="shared" si="2"/>
        <v>7.28310372584096</v>
      </c>
      <c r="I339" s="5">
        <f t="shared" si="3"/>
        <v>0.275096181137274</v>
      </c>
      <c r="J339" s="5">
        <f t="shared" si="4"/>
        <v>0</v>
      </c>
      <c r="K339" s="8">
        <f t="shared" si="5"/>
        <v>0</v>
      </c>
      <c r="L339" s="5" t="e">
        <f t="shared" si="6"/>
        <v>#DIV/0!</v>
      </c>
      <c r="M339" s="8">
        <f t="shared" si="7"/>
        <v>0</v>
      </c>
      <c r="N339" s="5" t="e">
        <f t="shared" si="8"/>
        <v>#DIV/0!</v>
      </c>
      <c r="O339" s="5">
        <f t="shared" si="10"/>
        <v>0</v>
      </c>
      <c r="P339" s="12" t="e">
        <f t="shared" si="11"/>
        <v>#DIV/0!</v>
      </c>
    </row>
    <row r="340" ht="15.75" customHeight="1" spans="1:16">
      <c r="A340" s="54"/>
      <c r="B340" s="54"/>
      <c r="C340" s="54"/>
      <c r="D340" s="54"/>
      <c r="E340" s="54"/>
      <c r="F340" s="73">
        <v>3.38</v>
      </c>
      <c r="G340" s="5">
        <f t="shared" si="9"/>
        <v>18.1423110456564</v>
      </c>
      <c r="H340" s="5">
        <f t="shared" si="2"/>
        <v>7.28584130223077</v>
      </c>
      <c r="I340" s="5">
        <f t="shared" si="3"/>
        <v>0.272423445867711</v>
      </c>
      <c r="J340" s="5">
        <f t="shared" si="4"/>
        <v>0</v>
      </c>
      <c r="K340" s="8">
        <f t="shared" si="5"/>
        <v>0</v>
      </c>
      <c r="L340" s="5" t="e">
        <f t="shared" si="6"/>
        <v>#DIV/0!</v>
      </c>
      <c r="M340" s="8">
        <f t="shared" si="7"/>
        <v>0</v>
      </c>
      <c r="N340" s="5" t="e">
        <f t="shared" si="8"/>
        <v>#DIV/0!</v>
      </c>
      <c r="O340" s="5">
        <f t="shared" si="10"/>
        <v>0</v>
      </c>
      <c r="P340" s="12" t="e">
        <f t="shared" si="11"/>
        <v>#DIV/0!</v>
      </c>
    </row>
    <row r="341" ht="15.75" customHeight="1" spans="1:16">
      <c r="A341" s="54"/>
      <c r="B341" s="54"/>
      <c r="C341" s="54"/>
      <c r="D341" s="54"/>
      <c r="E341" s="54"/>
      <c r="F341" s="73">
        <v>3.39</v>
      </c>
      <c r="G341" s="5">
        <f t="shared" si="9"/>
        <v>18.2151965684695</v>
      </c>
      <c r="H341" s="5">
        <f t="shared" si="2"/>
        <v>7.28855228131581</v>
      </c>
      <c r="I341" s="5">
        <f t="shared" si="3"/>
        <v>0.269776677929979</v>
      </c>
      <c r="J341" s="5">
        <f t="shared" si="4"/>
        <v>0</v>
      </c>
      <c r="K341" s="8">
        <f t="shared" si="5"/>
        <v>0</v>
      </c>
      <c r="L341" s="5" t="e">
        <f t="shared" si="6"/>
        <v>#DIV/0!</v>
      </c>
      <c r="M341" s="8">
        <f t="shared" si="7"/>
        <v>0</v>
      </c>
      <c r="N341" s="5" t="e">
        <f t="shared" si="8"/>
        <v>#DIV/0!</v>
      </c>
      <c r="O341" s="5">
        <f t="shared" si="10"/>
        <v>0</v>
      </c>
      <c r="P341" s="12" t="e">
        <f t="shared" si="11"/>
        <v>#DIV/0!</v>
      </c>
    </row>
    <row r="342" ht="15.75" customHeight="1" spans="1:16">
      <c r="A342" s="54"/>
      <c r="B342" s="54"/>
      <c r="C342" s="54"/>
      <c r="D342" s="54"/>
      <c r="E342" s="54"/>
      <c r="F342" s="73">
        <v>3.4</v>
      </c>
      <c r="G342" s="5">
        <f t="shared" si="9"/>
        <v>18.2881089376846</v>
      </c>
      <c r="H342" s="5">
        <f t="shared" si="2"/>
        <v>7.29123692150591</v>
      </c>
      <c r="I342" s="5">
        <f t="shared" si="3"/>
        <v>0.267155625034849</v>
      </c>
      <c r="J342" s="5">
        <f t="shared" si="4"/>
        <v>0</v>
      </c>
      <c r="K342" s="8">
        <f t="shared" si="5"/>
        <v>0</v>
      </c>
      <c r="L342" s="5" t="e">
        <f t="shared" si="6"/>
        <v>#DIV/0!</v>
      </c>
      <c r="M342" s="8">
        <f t="shared" si="7"/>
        <v>0</v>
      </c>
      <c r="N342" s="5" t="e">
        <f t="shared" si="8"/>
        <v>#DIV/0!</v>
      </c>
      <c r="O342" s="5">
        <f t="shared" si="10"/>
        <v>0</v>
      </c>
      <c r="P342" s="12" t="e">
        <f t="shared" si="11"/>
        <v>#DIV/0!</v>
      </c>
    </row>
    <row r="343" ht="15.75" customHeight="1" spans="1:16">
      <c r="A343" s="54"/>
      <c r="B343" s="54"/>
      <c r="C343" s="54"/>
      <c r="D343" s="54"/>
      <c r="E343" s="54"/>
      <c r="F343" s="73">
        <v>3.41</v>
      </c>
      <c r="G343" s="5">
        <f t="shared" si="9"/>
        <v>18.3610478924716</v>
      </c>
      <c r="H343" s="5">
        <f t="shared" si="2"/>
        <v>7.29389547870025</v>
      </c>
      <c r="I343" s="5">
        <f t="shared" si="3"/>
        <v>0.264560037344243</v>
      </c>
      <c r="J343" s="5">
        <f t="shared" si="4"/>
        <v>0</v>
      </c>
      <c r="K343" s="8">
        <f t="shared" si="5"/>
        <v>0</v>
      </c>
      <c r="L343" s="5" t="e">
        <f t="shared" si="6"/>
        <v>#DIV/0!</v>
      </c>
      <c r="M343" s="8">
        <f t="shared" si="7"/>
        <v>0</v>
      </c>
      <c r="N343" s="5" t="e">
        <f t="shared" si="8"/>
        <v>#DIV/0!</v>
      </c>
      <c r="O343" s="5">
        <f t="shared" si="10"/>
        <v>0</v>
      </c>
      <c r="P343" s="12" t="e">
        <f t="shared" si="11"/>
        <v>#DIV/0!</v>
      </c>
    </row>
    <row r="344" ht="15.75" customHeight="1" spans="1:16">
      <c r="A344" s="54"/>
      <c r="B344" s="54"/>
      <c r="C344" s="54"/>
      <c r="D344" s="54"/>
      <c r="E344" s="54"/>
      <c r="F344" s="73">
        <v>3.42</v>
      </c>
      <c r="G344" s="5">
        <f t="shared" si="9"/>
        <v>18.4340131745347</v>
      </c>
      <c r="H344" s="5">
        <f t="shared" si="2"/>
        <v>7.29652820631184</v>
      </c>
      <c r="I344" s="5">
        <f t="shared" si="3"/>
        <v>0.261989667447417</v>
      </c>
      <c r="J344" s="5">
        <f t="shared" si="4"/>
        <v>0</v>
      </c>
      <c r="K344" s="8">
        <f t="shared" si="5"/>
        <v>0</v>
      </c>
      <c r="L344" s="5" t="e">
        <f t="shared" si="6"/>
        <v>#DIV/0!</v>
      </c>
      <c r="M344" s="8">
        <f t="shared" si="7"/>
        <v>0</v>
      </c>
      <c r="N344" s="5" t="e">
        <f t="shared" si="8"/>
        <v>#DIV/0!</v>
      </c>
      <c r="O344" s="5">
        <f t="shared" si="10"/>
        <v>0</v>
      </c>
      <c r="P344" s="12" t="e">
        <f t="shared" si="11"/>
        <v>#DIV/0!</v>
      </c>
    </row>
    <row r="345" ht="15.75" customHeight="1" spans="1:16">
      <c r="A345" s="54"/>
      <c r="B345" s="54"/>
      <c r="C345" s="54"/>
      <c r="D345" s="54"/>
      <c r="E345" s="54"/>
      <c r="F345" s="73">
        <v>3.43</v>
      </c>
      <c r="G345" s="5">
        <f t="shared" si="9"/>
        <v>18.5070045280876</v>
      </c>
      <c r="H345" s="5">
        <f t="shared" si="2"/>
        <v>7.29913535529156</v>
      </c>
      <c r="I345" s="5">
        <f t="shared" si="3"/>
        <v>0.259444270337385</v>
      </c>
      <c r="J345" s="5">
        <f t="shared" si="4"/>
        <v>0</v>
      </c>
      <c r="K345" s="8">
        <f t="shared" si="5"/>
        <v>0</v>
      </c>
      <c r="L345" s="5" t="e">
        <f t="shared" si="6"/>
        <v>#DIV/0!</v>
      </c>
      <c r="M345" s="8">
        <f t="shared" si="7"/>
        <v>0</v>
      </c>
      <c r="N345" s="5" t="e">
        <f t="shared" si="8"/>
        <v>#DIV/0!</v>
      </c>
      <c r="O345" s="5">
        <f t="shared" si="10"/>
        <v>0</v>
      </c>
      <c r="P345" s="12" t="e">
        <f t="shared" si="11"/>
        <v>#DIV/0!</v>
      </c>
    </row>
    <row r="346" ht="15.75" customHeight="1" spans="1:16">
      <c r="A346" s="54"/>
      <c r="B346" s="54"/>
      <c r="C346" s="54"/>
      <c r="D346" s="54"/>
      <c r="E346" s="54"/>
      <c r="F346" s="73">
        <v>3.44</v>
      </c>
      <c r="G346" s="5">
        <f t="shared" si="9"/>
        <v>18.5800216998292</v>
      </c>
      <c r="H346" s="5">
        <f t="shared" si="2"/>
        <v>7.30171717415219</v>
      </c>
      <c r="I346" s="5">
        <f t="shared" si="3"/>
        <v>0.256923603387556</v>
      </c>
      <c r="J346" s="5">
        <f t="shared" si="4"/>
        <v>0</v>
      </c>
      <c r="K346" s="8">
        <f t="shared" si="5"/>
        <v>0</v>
      </c>
      <c r="L346" s="5" t="e">
        <f t="shared" si="6"/>
        <v>#DIV/0!</v>
      </c>
      <c r="M346" s="8">
        <f t="shared" si="7"/>
        <v>0</v>
      </c>
      <c r="N346" s="5" t="e">
        <f t="shared" si="8"/>
        <v>#DIV/0!</v>
      </c>
      <c r="O346" s="5">
        <f t="shared" si="10"/>
        <v>0</v>
      </c>
      <c r="P346" s="12" t="e">
        <f t="shared" si="11"/>
        <v>#DIV/0!</v>
      </c>
    </row>
    <row r="347" ht="15.75" customHeight="1" spans="1:16">
      <c r="A347" s="54"/>
      <c r="B347" s="54"/>
      <c r="C347" s="54"/>
      <c r="D347" s="54"/>
      <c r="E347" s="54"/>
      <c r="F347" s="73">
        <v>3.45</v>
      </c>
      <c r="G347" s="5">
        <f t="shared" si="9"/>
        <v>18.6530644389191</v>
      </c>
      <c r="H347" s="5">
        <f t="shared" si="2"/>
        <v>7.30427390899202</v>
      </c>
      <c r="I347" s="5">
        <f t="shared" si="3"/>
        <v>0.254427426328615</v>
      </c>
      <c r="J347" s="5">
        <f t="shared" si="4"/>
        <v>0</v>
      </c>
      <c r="K347" s="8">
        <f t="shared" si="5"/>
        <v>0</v>
      </c>
      <c r="L347" s="5" t="e">
        <f t="shared" si="6"/>
        <v>#DIV/0!</v>
      </c>
      <c r="M347" s="8">
        <f t="shared" si="7"/>
        <v>0</v>
      </c>
      <c r="N347" s="5" t="e">
        <f t="shared" si="8"/>
        <v>#DIV/0!</v>
      </c>
      <c r="O347" s="5">
        <f t="shared" si="10"/>
        <v>0</v>
      </c>
      <c r="P347" s="12" t="e">
        <f t="shared" si="11"/>
        <v>#DIV/0!</v>
      </c>
    </row>
    <row r="348" ht="15.75" customHeight="1" spans="1:16">
      <c r="A348" s="54"/>
      <c r="B348" s="54"/>
      <c r="C348" s="54"/>
      <c r="D348" s="54"/>
      <c r="E348" s="54"/>
      <c r="F348" s="73">
        <v>3.46</v>
      </c>
      <c r="G348" s="5">
        <f t="shared" si="9"/>
        <v>18.7261324969543</v>
      </c>
      <c r="H348" s="5">
        <f t="shared" si="2"/>
        <v>7.30680580351836</v>
      </c>
      <c r="I348" s="5">
        <f t="shared" si="3"/>
        <v>0.251955501225615</v>
      </c>
      <c r="J348" s="5">
        <f t="shared" si="4"/>
        <v>0</v>
      </c>
      <c r="K348" s="8">
        <f t="shared" si="5"/>
        <v>0</v>
      </c>
      <c r="L348" s="5" t="e">
        <f t="shared" si="6"/>
        <v>#DIV/0!</v>
      </c>
      <c r="M348" s="8">
        <f t="shared" si="7"/>
        <v>0</v>
      </c>
      <c r="N348" s="5" t="e">
        <f t="shared" si="8"/>
        <v>#DIV/0!</v>
      </c>
      <c r="O348" s="5">
        <f t="shared" si="10"/>
        <v>0</v>
      </c>
      <c r="P348" s="12" t="e">
        <f t="shared" si="11"/>
        <v>#DIV/0!</v>
      </c>
    </row>
    <row r="349" ht="15.75" customHeight="1" spans="1:16">
      <c r="A349" s="54"/>
      <c r="B349" s="54"/>
      <c r="C349" s="54"/>
      <c r="D349" s="54"/>
      <c r="E349" s="54"/>
      <c r="F349" s="73">
        <v>3.47</v>
      </c>
      <c r="G349" s="5">
        <f t="shared" si="9"/>
        <v>18.799225627945</v>
      </c>
      <c r="H349" s="5">
        <f t="shared" si="2"/>
        <v>7.30931309907072</v>
      </c>
      <c r="I349" s="5">
        <f t="shared" si="3"/>
        <v>0.2495075924553</v>
      </c>
      <c r="J349" s="5">
        <f t="shared" si="4"/>
        <v>0</v>
      </c>
      <c r="K349" s="8">
        <f t="shared" si="5"/>
        <v>0</v>
      </c>
      <c r="L349" s="5" t="e">
        <f t="shared" si="6"/>
        <v>#DIV/0!</v>
      </c>
      <c r="M349" s="8">
        <f t="shared" si="7"/>
        <v>0</v>
      </c>
      <c r="N349" s="5" t="e">
        <f t="shared" si="8"/>
        <v>#DIV/0!</v>
      </c>
      <c r="O349" s="5">
        <f t="shared" si="10"/>
        <v>0</v>
      </c>
      <c r="P349" s="12" t="e">
        <f t="shared" si="11"/>
        <v>#DIV/0!</v>
      </c>
    </row>
    <row r="350" ht="15.75" customHeight="1" spans="1:16">
      <c r="A350" s="54"/>
      <c r="B350" s="54"/>
      <c r="C350" s="54"/>
      <c r="D350" s="54"/>
      <c r="E350" s="54"/>
      <c r="F350" s="73">
        <v>3.48</v>
      </c>
      <c r="G350" s="5">
        <f t="shared" si="9"/>
        <v>18.8723435882914</v>
      </c>
      <c r="H350" s="5">
        <f t="shared" si="2"/>
        <v>7.31179603464387</v>
      </c>
      <c r="I350" s="5">
        <f t="shared" si="3"/>
        <v>0.247083466683644</v>
      </c>
      <c r="J350" s="5">
        <f t="shared" si="4"/>
        <v>0</v>
      </c>
      <c r="K350" s="8">
        <f t="shared" si="5"/>
        <v>0</v>
      </c>
      <c r="L350" s="5" t="e">
        <f t="shared" si="6"/>
        <v>#DIV/0!</v>
      </c>
      <c r="M350" s="8">
        <f t="shared" si="7"/>
        <v>0</v>
      </c>
      <c r="N350" s="5" t="e">
        <f t="shared" si="8"/>
        <v>#DIV/0!</v>
      </c>
      <c r="O350" s="5">
        <f t="shared" si="10"/>
        <v>0</v>
      </c>
      <c r="P350" s="12" t="e">
        <f t="shared" si="11"/>
        <v>#DIV/0!</v>
      </c>
    </row>
    <row r="351" ht="15.75" customHeight="1" spans="1:16">
      <c r="A351" s="54"/>
      <c r="B351" s="54"/>
      <c r="C351" s="54"/>
      <c r="D351" s="54"/>
      <c r="E351" s="54"/>
      <c r="F351" s="73">
        <v>3.49</v>
      </c>
      <c r="G351" s="5">
        <f t="shared" si="9"/>
        <v>18.9454861367605</v>
      </c>
      <c r="H351" s="5">
        <f t="shared" si="2"/>
        <v>7.31425484691059</v>
      </c>
      <c r="I351" s="5">
        <f t="shared" si="3"/>
        <v>0.244682892843611</v>
      </c>
      <c r="J351" s="5">
        <f t="shared" si="4"/>
        <v>0</v>
      </c>
      <c r="K351" s="8">
        <f t="shared" si="5"/>
        <v>0</v>
      </c>
      <c r="L351" s="5" t="e">
        <f t="shared" si="6"/>
        <v>#DIV/0!</v>
      </c>
      <c r="M351" s="8">
        <f t="shared" si="7"/>
        <v>0</v>
      </c>
      <c r="N351" s="5" t="e">
        <f t="shared" si="8"/>
        <v>#DIV/0!</v>
      </c>
      <c r="O351" s="5">
        <f t="shared" si="10"/>
        <v>0</v>
      </c>
      <c r="P351" s="12" t="e">
        <f t="shared" si="11"/>
        <v>#DIV/0!</v>
      </c>
    </row>
    <row r="352" ht="15.75" customHeight="1" spans="1:16">
      <c r="A352" s="54"/>
      <c r="B352" s="54"/>
      <c r="C352" s="54"/>
      <c r="D352" s="54"/>
      <c r="E352" s="54"/>
      <c r="F352" s="73">
        <v>3.5</v>
      </c>
      <c r="G352" s="5">
        <f t="shared" si="9"/>
        <v>19.018653034463</v>
      </c>
      <c r="H352" s="5">
        <f t="shared" si="2"/>
        <v>7.3166897702442</v>
      </c>
      <c r="I352" s="5">
        <f t="shared" si="3"/>
        <v>0.242305642113127</v>
      </c>
      <c r="J352" s="5">
        <f t="shared" si="4"/>
        <v>0</v>
      </c>
      <c r="K352" s="8">
        <f t="shared" si="5"/>
        <v>0</v>
      </c>
      <c r="L352" s="5" t="e">
        <f t="shared" si="6"/>
        <v>#DIV/0!</v>
      </c>
      <c r="M352" s="8">
        <f t="shared" si="7"/>
        <v>0</v>
      </c>
      <c r="N352" s="5" t="e">
        <f t="shared" si="8"/>
        <v>#DIV/0!</v>
      </c>
      <c r="O352" s="5">
        <f t="shared" si="10"/>
        <v>0</v>
      </c>
      <c r="P352" s="12" t="e">
        <f t="shared" si="11"/>
        <v>#DIV/0!</v>
      </c>
    </row>
    <row r="353" ht="15.75" customHeight="1" spans="1:16">
      <c r="A353" s="54"/>
      <c r="B353" s="54"/>
      <c r="C353" s="54"/>
      <c r="D353" s="54"/>
      <c r="E353" s="54"/>
      <c r="F353" s="73">
        <v>3.51</v>
      </c>
      <c r="G353" s="5">
        <f t="shared" si="9"/>
        <v>19.0918440448304</v>
      </c>
      <c r="H353" s="5">
        <f t="shared" si="2"/>
        <v>7.31910103674097</v>
      </c>
      <c r="I353" s="5">
        <f t="shared" si="3"/>
        <v>0.239951487893274</v>
      </c>
      <c r="J353" s="5">
        <f t="shared" si="4"/>
        <v>0</v>
      </c>
      <c r="K353" s="8">
        <f t="shared" si="5"/>
        <v>0</v>
      </c>
      <c r="L353" s="5" t="e">
        <f t="shared" si="6"/>
        <v>#DIV/0!</v>
      </c>
      <c r="M353" s="8">
        <f t="shared" si="7"/>
        <v>0</v>
      </c>
      <c r="N353" s="5" t="e">
        <f t="shared" si="8"/>
        <v>#DIV/0!</v>
      </c>
      <c r="O353" s="5">
        <f t="shared" si="10"/>
        <v>0</v>
      </c>
      <c r="P353" s="12" t="e">
        <f t="shared" si="11"/>
        <v>#DIV/0!</v>
      </c>
    </row>
    <row r="354" ht="15.75" customHeight="1" spans="1:16">
      <c r="A354" s="54"/>
      <c r="B354" s="54"/>
      <c r="C354" s="54"/>
      <c r="D354" s="54"/>
      <c r="E354" s="54"/>
      <c r="F354" s="73">
        <v>3.52</v>
      </c>
      <c r="G354" s="5">
        <f t="shared" si="9"/>
        <v>19.1650589335928</v>
      </c>
      <c r="H354" s="5">
        <f t="shared" si="2"/>
        <v>7.3214888762422</v>
      </c>
      <c r="I354" s="5">
        <f t="shared" si="3"/>
        <v>0.237620205786684</v>
      </c>
      <c r="J354" s="5">
        <f t="shared" si="4"/>
        <v>0</v>
      </c>
      <c r="K354" s="8">
        <f t="shared" si="5"/>
        <v>0</v>
      </c>
      <c r="L354" s="5" t="e">
        <f t="shared" si="6"/>
        <v>#DIV/0!</v>
      </c>
      <c r="M354" s="8">
        <f t="shared" si="7"/>
        <v>0</v>
      </c>
      <c r="N354" s="5" t="e">
        <f t="shared" si="8"/>
        <v>#DIV/0!</v>
      </c>
      <c r="O354" s="5">
        <f t="shared" si="10"/>
        <v>0</v>
      </c>
      <c r="P354" s="12" t="e">
        <f t="shared" si="11"/>
        <v>#DIV/0!</v>
      </c>
    </row>
    <row r="355" ht="15.75" customHeight="1" spans="1:16">
      <c r="A355" s="54"/>
      <c r="B355" s="54"/>
      <c r="C355" s="54"/>
      <c r="D355" s="54"/>
      <c r="E355" s="54"/>
      <c r="F355" s="73">
        <v>3.53</v>
      </c>
      <c r="G355" s="5">
        <f t="shared" si="9"/>
        <v>19.2382974687563</v>
      </c>
      <c r="H355" s="5">
        <f t="shared" si="2"/>
        <v>7.32385351635612</v>
      </c>
      <c r="I355" s="5">
        <f t="shared" si="3"/>
        <v>0.235311573576156</v>
      </c>
      <c r="J355" s="5">
        <f t="shared" si="4"/>
        <v>0</v>
      </c>
      <c r="K355" s="8">
        <f t="shared" si="5"/>
        <v>0</v>
      </c>
      <c r="L355" s="5" t="e">
        <f t="shared" si="6"/>
        <v>#DIV/0!</v>
      </c>
      <c r="M355" s="8">
        <f t="shared" si="7"/>
        <v>0</v>
      </c>
      <c r="N355" s="5" t="e">
        <f t="shared" si="8"/>
        <v>#DIV/0!</v>
      </c>
      <c r="O355" s="5">
        <f t="shared" si="10"/>
        <v>0</v>
      </c>
      <c r="P355" s="12" t="e">
        <f t="shared" si="11"/>
        <v>#DIV/0!</v>
      </c>
    </row>
    <row r="356" ht="15.75" customHeight="1" spans="1:16">
      <c r="A356" s="54"/>
      <c r="B356" s="54"/>
      <c r="C356" s="54"/>
      <c r="D356" s="54"/>
      <c r="E356" s="54"/>
      <c r="F356" s="73">
        <v>3.54</v>
      </c>
      <c r="G356" s="5">
        <f t="shared" si="9"/>
        <v>19.3115594205811</v>
      </c>
      <c r="H356" s="5">
        <f t="shared" si="2"/>
        <v>7.32619518247961</v>
      </c>
      <c r="I356" s="5">
        <f t="shared" si="3"/>
        <v>0.233025371203468</v>
      </c>
      <c r="J356" s="5">
        <f t="shared" si="4"/>
        <v>0</v>
      </c>
      <c r="K356" s="8">
        <f t="shared" si="5"/>
        <v>0</v>
      </c>
      <c r="L356" s="5" t="e">
        <f t="shared" si="6"/>
        <v>#DIV/0!</v>
      </c>
      <c r="M356" s="8">
        <f t="shared" si="7"/>
        <v>0</v>
      </c>
      <c r="N356" s="5" t="e">
        <f t="shared" si="8"/>
        <v>#DIV/0!</v>
      </c>
      <c r="O356" s="5">
        <f t="shared" si="10"/>
        <v>0</v>
      </c>
      <c r="P356" s="12" t="e">
        <f t="shared" si="11"/>
        <v>#DIV/0!</v>
      </c>
    </row>
    <row r="357" ht="15.75" customHeight="1" spans="1:16">
      <c r="A357" s="54"/>
      <c r="B357" s="54"/>
      <c r="C357" s="54"/>
      <c r="D357" s="54"/>
      <c r="E357" s="54"/>
      <c r="F357" s="73">
        <v>3.55</v>
      </c>
      <c r="G357" s="5">
        <f t="shared" si="9"/>
        <v>19.3848445615593</v>
      </c>
      <c r="H357" s="5">
        <f t="shared" si="2"/>
        <v>7.32851409781968</v>
      </c>
      <c r="I357" s="5">
        <f t="shared" si="3"/>
        <v>0.230761380748407</v>
      </c>
      <c r="J357" s="5">
        <f t="shared" si="4"/>
        <v>0</v>
      </c>
      <c r="K357" s="8">
        <f t="shared" si="5"/>
        <v>0</v>
      </c>
      <c r="L357" s="5" t="e">
        <f t="shared" si="6"/>
        <v>#DIV/0!</v>
      </c>
      <c r="M357" s="8">
        <f t="shared" si="7"/>
        <v>0</v>
      </c>
      <c r="N357" s="5" t="e">
        <f t="shared" si="8"/>
        <v>#DIV/0!</v>
      </c>
      <c r="O357" s="5">
        <f t="shared" si="10"/>
        <v>0</v>
      </c>
      <c r="P357" s="12" t="e">
        <f t="shared" si="11"/>
        <v>#DIV/0!</v>
      </c>
    </row>
    <row r="358" ht="15.75" customHeight="1" spans="1:16">
      <c r="A358" s="54"/>
      <c r="B358" s="54"/>
      <c r="C358" s="54"/>
      <c r="D358" s="54"/>
      <c r="E358" s="54"/>
      <c r="F358" s="73">
        <v>3.56</v>
      </c>
      <c r="G358" s="5">
        <f t="shared" si="9"/>
        <v>19.4581526663935</v>
      </c>
      <c r="H358" s="5">
        <f t="shared" si="2"/>
        <v>7.33081048341473</v>
      </c>
      <c r="I358" s="5">
        <f t="shared" si="3"/>
        <v>0.228519386407993</v>
      </c>
      <c r="J358" s="5">
        <f t="shared" si="4"/>
        <v>0</v>
      </c>
      <c r="K358" s="8">
        <f t="shared" si="5"/>
        <v>0</v>
      </c>
      <c r="L358" s="5" t="e">
        <f t="shared" si="6"/>
        <v>#DIV/0!</v>
      </c>
      <c r="M358" s="8">
        <f t="shared" si="7"/>
        <v>0</v>
      </c>
      <c r="N358" s="5" t="e">
        <f t="shared" si="8"/>
        <v>#DIV/0!</v>
      </c>
      <c r="O358" s="5">
        <f t="shared" si="10"/>
        <v>0</v>
      </c>
      <c r="P358" s="12" t="e">
        <f t="shared" si="11"/>
        <v>#DIV/0!</v>
      </c>
    </row>
    <row r="359" ht="15.75" customHeight="1" spans="1:16">
      <c r="A359" s="54"/>
      <c r="B359" s="54"/>
      <c r="C359" s="54"/>
      <c r="D359" s="54"/>
      <c r="E359" s="54"/>
      <c r="F359" s="73">
        <v>3.57</v>
      </c>
      <c r="G359" s="5">
        <f t="shared" si="9"/>
        <v>19.531483511975</v>
      </c>
      <c r="H359" s="5">
        <f t="shared" si="2"/>
        <v>7.33308455815563</v>
      </c>
      <c r="I359" s="5">
        <f t="shared" si="3"/>
        <v>0.226299174475909</v>
      </c>
      <c r="J359" s="5">
        <f t="shared" si="4"/>
        <v>0</v>
      </c>
      <c r="K359" s="8">
        <f t="shared" si="5"/>
        <v>0</v>
      </c>
      <c r="L359" s="5" t="e">
        <f t="shared" si="6"/>
        <v>#DIV/0!</v>
      </c>
      <c r="M359" s="8">
        <f t="shared" si="7"/>
        <v>0</v>
      </c>
      <c r="N359" s="5" t="e">
        <f t="shared" si="8"/>
        <v>#DIV/0!</v>
      </c>
      <c r="O359" s="5">
        <f t="shared" si="10"/>
        <v>0</v>
      </c>
      <c r="P359" s="12" t="e">
        <f t="shared" si="11"/>
        <v>#DIV/0!</v>
      </c>
    </row>
    <row r="360" ht="15.75" customHeight="1" spans="1:16">
      <c r="A360" s="54"/>
      <c r="B360" s="54"/>
      <c r="C360" s="54"/>
      <c r="D360" s="54"/>
      <c r="E360" s="54"/>
      <c r="F360" s="73">
        <v>3.58</v>
      </c>
      <c r="G360" s="5">
        <f t="shared" si="9"/>
        <v>19.6048368773631</v>
      </c>
      <c r="H360" s="5">
        <f t="shared" si="2"/>
        <v>7.33533653880661</v>
      </c>
      <c r="I360" s="5">
        <f t="shared" si="3"/>
        <v>0.224100533322134</v>
      </c>
      <c r="J360" s="5">
        <f t="shared" si="4"/>
        <v>0</v>
      </c>
      <c r="K360" s="8">
        <f t="shared" si="5"/>
        <v>0</v>
      </c>
      <c r="L360" s="5" t="e">
        <f t="shared" si="6"/>
        <v>#DIV/0!</v>
      </c>
      <c r="M360" s="8">
        <f t="shared" si="7"/>
        <v>0</v>
      </c>
      <c r="N360" s="5" t="e">
        <f t="shared" si="8"/>
        <v>#DIV/0!</v>
      </c>
      <c r="O360" s="5">
        <f t="shared" si="10"/>
        <v>0</v>
      </c>
      <c r="P360" s="12" t="e">
        <f t="shared" si="11"/>
        <v>#DIV/0!</v>
      </c>
    </row>
    <row r="361" ht="15.75" customHeight="1" spans="1:16">
      <c r="A361" s="54"/>
      <c r="B361" s="54"/>
      <c r="C361" s="54"/>
      <c r="D361" s="54"/>
      <c r="E361" s="54"/>
      <c r="F361" s="73">
        <v>3.59</v>
      </c>
      <c r="G361" s="5">
        <f t="shared" si="9"/>
        <v>19.6782125437634</v>
      </c>
      <c r="H361" s="5">
        <f t="shared" si="2"/>
        <v>7.33756664002587</v>
      </c>
      <c r="I361" s="5">
        <f t="shared" si="3"/>
        <v>0.221923253372766</v>
      </c>
      <c r="J361" s="5">
        <f t="shared" si="4"/>
        <v>0</v>
      </c>
      <c r="K361" s="8">
        <f t="shared" si="5"/>
        <v>0</v>
      </c>
      <c r="L361" s="5" t="e">
        <f t="shared" si="6"/>
        <v>#DIV/0!</v>
      </c>
      <c r="M361" s="8">
        <f t="shared" si="7"/>
        <v>0</v>
      </c>
      <c r="N361" s="5" t="e">
        <f t="shared" si="8"/>
        <v>#DIV/0!</v>
      </c>
      <c r="O361" s="5">
        <f t="shared" si="10"/>
        <v>0</v>
      </c>
      <c r="P361" s="12" t="e">
        <f t="shared" si="11"/>
        <v>#DIV/0!</v>
      </c>
    </row>
    <row r="362" ht="15.75" customHeight="1" spans="1:16">
      <c r="A362" s="54"/>
      <c r="B362" s="54"/>
      <c r="C362" s="54"/>
      <c r="D362" s="54"/>
      <c r="E362" s="54"/>
      <c r="F362" s="73">
        <v>3.6</v>
      </c>
      <c r="G362" s="5">
        <f t="shared" si="9"/>
        <v>19.7516102945072</v>
      </c>
      <c r="H362" s="5">
        <f t="shared" si="2"/>
        <v>7.33977507438607</v>
      </c>
      <c r="I362" s="5">
        <f t="shared" si="3"/>
        <v>0.219767127090048</v>
      </c>
      <c r="J362" s="5">
        <f t="shared" si="4"/>
        <v>0</v>
      </c>
      <c r="K362" s="8">
        <f t="shared" si="5"/>
        <v>0</v>
      </c>
      <c r="L362" s="5" t="e">
        <f t="shared" si="6"/>
        <v>#DIV/0!</v>
      </c>
      <c r="M362" s="8">
        <f t="shared" si="7"/>
        <v>0</v>
      </c>
      <c r="N362" s="5" t="e">
        <f t="shared" si="8"/>
        <v>#DIV/0!</v>
      </c>
      <c r="O362" s="5">
        <f t="shared" si="10"/>
        <v>0</v>
      </c>
      <c r="P362" s="12" t="e">
        <f t="shared" si="11"/>
        <v>#DIV/0!</v>
      </c>
    </row>
    <row r="363" ht="15.75" customHeight="1" spans="1:16">
      <c r="A363" s="54"/>
      <c r="B363" s="54"/>
      <c r="C363" s="54"/>
      <c r="D363" s="54"/>
      <c r="E363" s="54"/>
      <c r="F363" s="73">
        <v>3.61</v>
      </c>
      <c r="G363" s="5">
        <f t="shared" si="9"/>
        <v>19.8250299150312</v>
      </c>
      <c r="H363" s="5">
        <f t="shared" si="2"/>
        <v>7.3419620523946</v>
      </c>
      <c r="I363" s="5">
        <f t="shared" si="3"/>
        <v>0.217631948952584</v>
      </c>
      <c r="J363" s="5">
        <f t="shared" si="4"/>
        <v>0</v>
      </c>
      <c r="K363" s="8">
        <f t="shared" si="5"/>
        <v>0</v>
      </c>
      <c r="L363" s="5" t="e">
        <f t="shared" si="6"/>
        <v>#DIV/0!</v>
      </c>
      <c r="M363" s="8">
        <f t="shared" si="7"/>
        <v>0</v>
      </c>
      <c r="N363" s="5" t="e">
        <f t="shared" si="8"/>
        <v>#DIV/0!</v>
      </c>
      <c r="O363" s="5">
        <f t="shared" si="10"/>
        <v>0</v>
      </c>
      <c r="P363" s="12" t="e">
        <f t="shared" si="11"/>
        <v>#DIV/0!</v>
      </c>
    </row>
    <row r="364" ht="15.75" customHeight="1" spans="1:16">
      <c r="A364" s="54"/>
      <c r="B364" s="54"/>
      <c r="C364" s="54"/>
      <c r="D364" s="54"/>
      <c r="E364" s="54"/>
      <c r="F364" s="73">
        <v>3.62</v>
      </c>
      <c r="G364" s="5">
        <f t="shared" si="9"/>
        <v>19.8984711928563</v>
      </c>
      <c r="H364" s="5">
        <f t="shared" si="2"/>
        <v>7.34412778251363</v>
      </c>
      <c r="I364" s="5">
        <f t="shared" si="3"/>
        <v>0.215517515435751</v>
      </c>
      <c r="J364" s="5">
        <f t="shared" si="4"/>
        <v>0</v>
      </c>
      <c r="K364" s="8">
        <f t="shared" si="5"/>
        <v>0</v>
      </c>
      <c r="L364" s="5" t="e">
        <f t="shared" si="6"/>
        <v>#DIV/0!</v>
      </c>
      <c r="M364" s="8">
        <f t="shared" si="7"/>
        <v>0</v>
      </c>
      <c r="N364" s="5" t="e">
        <f t="shared" si="8"/>
        <v>#DIV/0!</v>
      </c>
      <c r="O364" s="5">
        <f t="shared" si="10"/>
        <v>0</v>
      </c>
      <c r="P364" s="12" t="e">
        <f t="shared" si="11"/>
        <v>#DIV/0!</v>
      </c>
    </row>
    <row r="365" ht="15.75" customHeight="1" spans="1:16">
      <c r="A365" s="54"/>
      <c r="B365" s="54"/>
      <c r="C365" s="54"/>
      <c r="D365" s="54"/>
      <c r="E365" s="54"/>
      <c r="F365" s="73">
        <v>3.63</v>
      </c>
      <c r="G365" s="5">
        <f t="shared" si="9"/>
        <v>19.9719339175681</v>
      </c>
      <c r="H365" s="5">
        <f t="shared" si="2"/>
        <v>7.34627247118</v>
      </c>
      <c r="I365" s="5">
        <f t="shared" si="3"/>
        <v>0.213423624992298</v>
      </c>
      <c r="J365" s="5">
        <f t="shared" si="4"/>
        <v>0</v>
      </c>
      <c r="K365" s="8">
        <f t="shared" si="5"/>
        <v>0</v>
      </c>
      <c r="L365" s="5" t="e">
        <f t="shared" si="6"/>
        <v>#DIV/0!</v>
      </c>
      <c r="M365" s="8">
        <f t="shared" si="7"/>
        <v>0</v>
      </c>
      <c r="N365" s="5" t="e">
        <f t="shared" si="8"/>
        <v>#DIV/0!</v>
      </c>
      <c r="O365" s="5">
        <f t="shared" si="10"/>
        <v>0</v>
      </c>
      <c r="P365" s="12" t="e">
        <f t="shared" si="11"/>
        <v>#DIV/0!</v>
      </c>
    </row>
    <row r="366" ht="15.75" customHeight="1" spans="1:16">
      <c r="A366" s="54"/>
      <c r="B366" s="54"/>
      <c r="C366" s="54"/>
      <c r="D366" s="54"/>
      <c r="E366" s="54"/>
      <c r="F366" s="73">
        <v>3.64</v>
      </c>
      <c r="G366" s="5">
        <f t="shared" si="9"/>
        <v>20.0454178807964</v>
      </c>
      <c r="H366" s="5">
        <f t="shared" si="2"/>
        <v>7.34839632282488</v>
      </c>
      <c r="I366" s="5">
        <f t="shared" si="3"/>
        <v>0.211350078033134</v>
      </c>
      <c r="J366" s="5">
        <f t="shared" si="4"/>
        <v>0</v>
      </c>
      <c r="K366" s="8">
        <f t="shared" si="5"/>
        <v>0</v>
      </c>
      <c r="L366" s="5" t="e">
        <f t="shared" si="6"/>
        <v>#DIV/0!</v>
      </c>
      <c r="M366" s="8">
        <f t="shared" si="7"/>
        <v>0</v>
      </c>
      <c r="N366" s="5" t="e">
        <f t="shared" si="8"/>
        <v>#DIV/0!</v>
      </c>
      <c r="O366" s="5">
        <f t="shared" si="10"/>
        <v>0</v>
      </c>
      <c r="P366" s="12" t="e">
        <f t="shared" si="11"/>
        <v>#DIV/0!</v>
      </c>
    </row>
    <row r="367" ht="15.75" customHeight="1" spans="1:16">
      <c r="A367" s="54"/>
      <c r="B367" s="54"/>
      <c r="C367" s="54"/>
      <c r="D367" s="54"/>
      <c r="E367" s="54"/>
      <c r="F367" s="73">
        <v>3.65</v>
      </c>
      <c r="G367" s="5">
        <f t="shared" si="9"/>
        <v>20.1189228761953</v>
      </c>
      <c r="H367" s="5">
        <f t="shared" si="2"/>
        <v>7.35049953989324</v>
      </c>
      <c r="I367" s="5">
        <f t="shared" si="3"/>
        <v>0.209296676908303</v>
      </c>
      <c r="J367" s="5">
        <f t="shared" si="4"/>
        <v>0</v>
      </c>
      <c r="K367" s="8">
        <f t="shared" si="5"/>
        <v>0</v>
      </c>
      <c r="L367" s="5" t="e">
        <f t="shared" si="6"/>
        <v>#DIV/0!</v>
      </c>
      <c r="M367" s="8">
        <f t="shared" si="7"/>
        <v>0</v>
      </c>
      <c r="N367" s="5" t="e">
        <f t="shared" si="8"/>
        <v>#DIV/0!</v>
      </c>
      <c r="O367" s="5">
        <f t="shared" si="10"/>
        <v>0</v>
      </c>
      <c r="P367" s="12" t="e">
        <f t="shared" si="11"/>
        <v>#DIV/0!</v>
      </c>
    </row>
    <row r="368" ht="15.75" customHeight="1" spans="1:16">
      <c r="A368" s="54"/>
      <c r="B368" s="54"/>
      <c r="C368" s="54"/>
      <c r="D368" s="54"/>
      <c r="E368" s="54"/>
      <c r="F368" s="73">
        <v>3.66</v>
      </c>
      <c r="G368" s="5">
        <f t="shared" si="9"/>
        <v>20.1924486994239</v>
      </c>
      <c r="H368" s="5">
        <f t="shared" si="2"/>
        <v>7.35258232286318</v>
      </c>
      <c r="I368" s="5">
        <f t="shared" si="3"/>
        <v>0.207263225888145</v>
      </c>
      <c r="J368" s="5">
        <f t="shared" si="4"/>
        <v>0</v>
      </c>
      <c r="K368" s="8">
        <f t="shared" si="5"/>
        <v>0</v>
      </c>
      <c r="L368" s="5" t="e">
        <f t="shared" si="6"/>
        <v>#DIV/0!</v>
      </c>
      <c r="M368" s="8">
        <f t="shared" si="7"/>
        <v>0</v>
      </c>
      <c r="N368" s="5" t="e">
        <f t="shared" si="8"/>
        <v>#DIV/0!</v>
      </c>
      <c r="O368" s="5">
        <f t="shared" si="10"/>
        <v>0</v>
      </c>
      <c r="P368" s="12" t="e">
        <f t="shared" si="11"/>
        <v>#DIV/0!</v>
      </c>
    </row>
    <row r="369" ht="15.75" customHeight="1" spans="1:16">
      <c r="A369" s="54"/>
      <c r="B369" s="54"/>
      <c r="C369" s="54"/>
      <c r="D369" s="54"/>
      <c r="E369" s="54"/>
      <c r="F369" s="73">
        <v>3.67</v>
      </c>
      <c r="G369" s="5">
        <f t="shared" si="9"/>
        <v>20.2659951481266</v>
      </c>
      <c r="H369" s="5">
        <f t="shared" si="2"/>
        <v>7.35464487026505</v>
      </c>
      <c r="I369" s="5">
        <f t="shared" si="3"/>
        <v>0.205249531144639</v>
      </c>
      <c r="J369" s="5">
        <f t="shared" si="4"/>
        <v>0</v>
      </c>
      <c r="K369" s="8">
        <f t="shared" si="5"/>
        <v>0</v>
      </c>
      <c r="L369" s="5" t="e">
        <f t="shared" si="6"/>
        <v>#DIV/0!</v>
      </c>
      <c r="M369" s="8">
        <f t="shared" si="7"/>
        <v>0</v>
      </c>
      <c r="N369" s="5" t="e">
        <f t="shared" si="8"/>
        <v>#DIV/0!</v>
      </c>
      <c r="O369" s="5">
        <f t="shared" si="10"/>
        <v>0</v>
      </c>
      <c r="P369" s="12" t="e">
        <f t="shared" si="11"/>
        <v>#DIV/0!</v>
      </c>
    </row>
    <row r="370" ht="15.75" customHeight="1" spans="1:16">
      <c r="A370" s="54"/>
      <c r="B370" s="54"/>
      <c r="C370" s="54"/>
      <c r="D370" s="54"/>
      <c r="E370" s="54"/>
      <c r="F370" s="73">
        <v>3.68</v>
      </c>
      <c r="G370" s="5">
        <f t="shared" si="9"/>
        <v>20.3395620219136</v>
      </c>
      <c r="H370" s="5">
        <f t="shared" si="2"/>
        <v>7.35668737870031</v>
      </c>
      <c r="I370" s="5">
        <f t="shared" si="3"/>
        <v>0.203255400732927</v>
      </c>
      <c r="J370" s="5">
        <f t="shared" si="4"/>
        <v>0</v>
      </c>
      <c r="K370" s="8">
        <f t="shared" si="5"/>
        <v>0</v>
      </c>
      <c r="L370" s="5" t="e">
        <f t="shared" si="6"/>
        <v>#DIV/0!</v>
      </c>
      <c r="M370" s="8">
        <f t="shared" si="7"/>
        <v>0</v>
      </c>
      <c r="N370" s="5" t="e">
        <f t="shared" si="8"/>
        <v>#DIV/0!</v>
      </c>
      <c r="O370" s="5">
        <f t="shared" si="10"/>
        <v>0</v>
      </c>
      <c r="P370" s="12" t="e">
        <f t="shared" si="11"/>
        <v>#DIV/0!</v>
      </c>
    </row>
    <row r="371" ht="15.75" customHeight="1" spans="1:16">
      <c r="A371" s="54"/>
      <c r="B371" s="54"/>
      <c r="C371" s="54"/>
      <c r="D371" s="54"/>
      <c r="E371" s="54"/>
      <c r="F371" s="73">
        <v>3.69</v>
      </c>
      <c r="G371" s="5">
        <f t="shared" si="9"/>
        <v>20.4131491223422</v>
      </c>
      <c r="H371" s="5">
        <f t="shared" si="2"/>
        <v>7.35871004286034</v>
      </c>
      <c r="I371" s="5">
        <f t="shared" si="3"/>
        <v>0.201280644573019</v>
      </c>
      <c r="J371" s="5">
        <f t="shared" si="4"/>
        <v>0</v>
      </c>
      <c r="K371" s="8">
        <f t="shared" si="5"/>
        <v>0</v>
      </c>
      <c r="L371" s="5" t="e">
        <f t="shared" si="6"/>
        <v>#DIV/0!</v>
      </c>
      <c r="M371" s="8">
        <f t="shared" si="7"/>
        <v>0</v>
      </c>
      <c r="N371" s="5" t="e">
        <f t="shared" si="8"/>
        <v>#DIV/0!</v>
      </c>
      <c r="O371" s="5">
        <f t="shared" si="10"/>
        <v>0</v>
      </c>
      <c r="P371" s="12" t="e">
        <f t="shared" si="11"/>
        <v>#DIV/0!</v>
      </c>
    </row>
    <row r="372" ht="15.75" customHeight="1" spans="1:16">
      <c r="A372" s="54"/>
      <c r="B372" s="54"/>
      <c r="C372" s="54"/>
      <c r="D372" s="54"/>
      <c r="E372" s="54"/>
      <c r="F372" s="73">
        <v>3.7</v>
      </c>
      <c r="G372" s="5">
        <f t="shared" si="9"/>
        <v>20.4867562528976</v>
      </c>
      <c r="H372" s="5">
        <f t="shared" si="2"/>
        <v>7.36071305554496</v>
      </c>
      <c r="I372" s="5">
        <f t="shared" si="3"/>
        <v>0.199325074431672</v>
      </c>
      <c r="J372" s="5">
        <f t="shared" si="4"/>
        <v>0</v>
      </c>
      <c r="K372" s="8">
        <f t="shared" si="5"/>
        <v>0</v>
      </c>
      <c r="L372" s="5" t="e">
        <f t="shared" si="6"/>
        <v>#DIV/0!</v>
      </c>
      <c r="M372" s="8">
        <f t="shared" si="7"/>
        <v>0</v>
      </c>
      <c r="N372" s="5" t="e">
        <f t="shared" si="8"/>
        <v>#DIV/0!</v>
      </c>
      <c r="O372" s="5">
        <f t="shared" si="10"/>
        <v>0</v>
      </c>
      <c r="P372" s="12" t="e">
        <f t="shared" si="11"/>
        <v>#DIV/0!</v>
      </c>
    </row>
    <row r="373" ht="15.75" customHeight="1" spans="1:16">
      <c r="A373" s="54"/>
      <c r="B373" s="54"/>
      <c r="C373" s="54"/>
      <c r="D373" s="54"/>
      <c r="E373" s="54"/>
      <c r="F373" s="73">
        <v>3.71</v>
      </c>
      <c r="G373" s="5">
        <f t="shared" si="9"/>
        <v>20.5603832189744</v>
      </c>
      <c r="H373" s="5">
        <f t="shared" si="2"/>
        <v>7.36269660768082</v>
      </c>
      <c r="I373" s="5">
        <f t="shared" si="3"/>
        <v>0.19738850390445</v>
      </c>
      <c r="J373" s="5">
        <f t="shared" si="4"/>
        <v>0</v>
      </c>
      <c r="K373" s="8">
        <f t="shared" si="5"/>
        <v>0</v>
      </c>
      <c r="L373" s="5" t="e">
        <f t="shared" si="6"/>
        <v>#DIV/0!</v>
      </c>
      <c r="M373" s="8">
        <f t="shared" si="7"/>
        <v>0</v>
      </c>
      <c r="N373" s="5" t="e">
        <f t="shared" si="8"/>
        <v>#DIV/0!</v>
      </c>
      <c r="O373" s="5">
        <f t="shared" si="10"/>
        <v>0</v>
      </c>
      <c r="P373" s="12" t="e">
        <f t="shared" si="11"/>
        <v>#DIV/0!</v>
      </c>
    </row>
    <row r="374" ht="15.75" customHeight="1" spans="1:16">
      <c r="A374" s="54"/>
      <c r="B374" s="54"/>
      <c r="C374" s="54"/>
      <c r="D374" s="54"/>
      <c r="E374" s="54"/>
      <c r="F374" s="73">
        <v>3.72</v>
      </c>
      <c r="G374" s="5">
        <f t="shared" si="9"/>
        <v>20.6340298278578</v>
      </c>
      <c r="H374" s="5">
        <f t="shared" si="2"/>
        <v>7.36466088833958</v>
      </c>
      <c r="I374" s="5">
        <f t="shared" si="3"/>
        <v>0.195470748397955</v>
      </c>
      <c r="J374" s="5">
        <f t="shared" si="4"/>
        <v>0</v>
      </c>
      <c r="K374" s="8">
        <f t="shared" si="5"/>
        <v>0</v>
      </c>
      <c r="L374" s="5" t="e">
        <f t="shared" si="6"/>
        <v>#DIV/0!</v>
      </c>
      <c r="M374" s="8">
        <f t="shared" si="7"/>
        <v>0</v>
      </c>
      <c r="N374" s="5" t="e">
        <f t="shared" si="8"/>
        <v>#DIV/0!</v>
      </c>
      <c r="O374" s="5">
        <f t="shared" si="10"/>
        <v>0</v>
      </c>
      <c r="P374" s="12" t="e">
        <f t="shared" si="11"/>
        <v>#DIV/0!</v>
      </c>
    </row>
    <row r="375" ht="15.75" customHeight="1" spans="1:16">
      <c r="A375" s="54"/>
      <c r="B375" s="54"/>
      <c r="C375" s="54"/>
      <c r="D375" s="54"/>
      <c r="E375" s="54"/>
      <c r="F375" s="73">
        <v>3.73</v>
      </c>
      <c r="G375" s="5">
        <f t="shared" si="9"/>
        <v>20.7076958887054</v>
      </c>
      <c r="H375" s="5">
        <f t="shared" si="2"/>
        <v>7.36660608475598</v>
      </c>
      <c r="I375" s="5">
        <f t="shared" si="3"/>
        <v>0.193571625112233</v>
      </c>
      <c r="J375" s="5">
        <f t="shared" si="4"/>
        <v>0</v>
      </c>
      <c r="K375" s="8">
        <f t="shared" si="5"/>
        <v>0</v>
      </c>
      <c r="L375" s="5" t="e">
        <f t="shared" si="6"/>
        <v>#DIV/0!</v>
      </c>
      <c r="M375" s="8">
        <f t="shared" si="7"/>
        <v>0</v>
      </c>
      <c r="N375" s="5" t="e">
        <f t="shared" si="8"/>
        <v>#DIV/0!</v>
      </c>
      <c r="O375" s="5">
        <f t="shared" si="10"/>
        <v>0</v>
      </c>
      <c r="P375" s="12" t="e">
        <f t="shared" si="11"/>
        <v>#DIV/0!</v>
      </c>
    </row>
    <row r="376" ht="15.75" customHeight="1" spans="1:16">
      <c r="A376" s="54"/>
      <c r="B376" s="54"/>
      <c r="C376" s="54"/>
      <c r="D376" s="54"/>
      <c r="E376" s="54"/>
      <c r="F376" s="73">
        <v>3.74</v>
      </c>
      <c r="G376" s="5">
        <f t="shared" si="9"/>
        <v>20.7813812125288</v>
      </c>
      <c r="H376" s="5">
        <f t="shared" si="2"/>
        <v>7.36853238234562</v>
      </c>
      <c r="I376" s="5">
        <f t="shared" si="3"/>
        <v>0.191690953023347</v>
      </c>
      <c r="J376" s="5">
        <f t="shared" si="4"/>
        <v>0</v>
      </c>
      <c r="K376" s="8">
        <f t="shared" si="5"/>
        <v>0</v>
      </c>
      <c r="L376" s="5" t="e">
        <f t="shared" si="6"/>
        <v>#DIV/0!</v>
      </c>
      <c r="M376" s="8">
        <f t="shared" si="7"/>
        <v>0</v>
      </c>
      <c r="N376" s="5" t="e">
        <f t="shared" si="8"/>
        <v>#DIV/0!</v>
      </c>
      <c r="O376" s="5">
        <f t="shared" si="10"/>
        <v>0</v>
      </c>
      <c r="P376" s="12" t="e">
        <f t="shared" si="11"/>
        <v>#DIV/0!</v>
      </c>
    </row>
    <row r="377" ht="15.75" customHeight="1" spans="1:16">
      <c r="A377" s="54"/>
      <c r="B377" s="54"/>
      <c r="C377" s="54"/>
      <c r="D377" s="54"/>
      <c r="E377" s="54"/>
      <c r="F377" s="73">
        <v>3.75</v>
      </c>
      <c r="G377" s="5">
        <f t="shared" si="9"/>
        <v>20.8550856121761</v>
      </c>
      <c r="H377" s="5">
        <f t="shared" si="2"/>
        <v>7.37043996472269</v>
      </c>
      <c r="I377" s="5">
        <f t="shared" si="3"/>
        <v>0.189828552866123</v>
      </c>
      <c r="J377" s="5">
        <f t="shared" si="4"/>
        <v>0</v>
      </c>
      <c r="K377" s="8">
        <f t="shared" si="5"/>
        <v>0</v>
      </c>
      <c r="L377" s="5" t="e">
        <f t="shared" si="6"/>
        <v>#DIV/0!</v>
      </c>
      <c r="M377" s="8">
        <f t="shared" si="7"/>
        <v>0</v>
      </c>
      <c r="N377" s="5" t="e">
        <f t="shared" si="8"/>
        <v>#DIV/0!</v>
      </c>
      <c r="O377" s="5">
        <f t="shared" si="10"/>
        <v>0</v>
      </c>
      <c r="P377" s="12" t="e">
        <f t="shared" si="11"/>
        <v>#DIV/0!</v>
      </c>
    </row>
    <row r="378" ht="15.75" customHeight="1" spans="1:16">
      <c r="A378" s="54"/>
      <c r="B378" s="54"/>
      <c r="C378" s="54"/>
      <c r="D378" s="54"/>
      <c r="E378" s="54"/>
      <c r="F378" s="73">
        <v>3.76</v>
      </c>
      <c r="G378" s="5">
        <f t="shared" si="9"/>
        <v>20.9288089023132</v>
      </c>
      <c r="H378" s="5">
        <f t="shared" si="2"/>
        <v>7.37232901371745</v>
      </c>
      <c r="I378" s="5">
        <f t="shared" si="3"/>
        <v>0.187984247117065</v>
      </c>
      <c r="J378" s="5">
        <f t="shared" si="4"/>
        <v>0</v>
      </c>
      <c r="K378" s="8">
        <f t="shared" si="5"/>
        <v>0</v>
      </c>
      <c r="L378" s="5" t="e">
        <f t="shared" si="6"/>
        <v>#DIV/0!</v>
      </c>
      <c r="M378" s="8">
        <f t="shared" si="7"/>
        <v>0</v>
      </c>
      <c r="N378" s="5" t="e">
        <f t="shared" si="8"/>
        <v>#DIV/0!</v>
      </c>
      <c r="O378" s="5">
        <f t="shared" si="10"/>
        <v>0</v>
      </c>
      <c r="P378" s="12" t="e">
        <f t="shared" si="11"/>
        <v>#DIV/0!</v>
      </c>
    </row>
    <row r="379" ht="15.75" customHeight="1" spans="1:16">
      <c r="A379" s="54"/>
      <c r="B379" s="54"/>
      <c r="C379" s="54"/>
      <c r="D379" s="54"/>
      <c r="E379" s="54"/>
      <c r="F379" s="73">
        <v>3.77</v>
      </c>
      <c r="G379" s="5">
        <f t="shared" si="9"/>
        <v>21.0025508994072</v>
      </c>
      <c r="H379" s="5">
        <f t="shared" si="2"/>
        <v>7.37419970939354</v>
      </c>
      <c r="I379" s="5">
        <f t="shared" si="3"/>
        <v>0.186157859977429</v>
      </c>
      <c r="J379" s="5">
        <f t="shared" si="4"/>
        <v>0</v>
      </c>
      <c r="K379" s="8">
        <f t="shared" si="5"/>
        <v>0</v>
      </c>
      <c r="L379" s="5" t="e">
        <f t="shared" si="6"/>
        <v>#DIV/0!</v>
      </c>
      <c r="M379" s="8">
        <f t="shared" si="7"/>
        <v>0</v>
      </c>
      <c r="N379" s="5" t="e">
        <f t="shared" si="8"/>
        <v>#DIV/0!</v>
      </c>
      <c r="O379" s="5">
        <f t="shared" si="10"/>
        <v>0</v>
      </c>
      <c r="P379" s="12" t="e">
        <f t="shared" si="11"/>
        <v>#DIV/0!</v>
      </c>
    </row>
    <row r="380" ht="15.75" customHeight="1" spans="1:16">
      <c r="A380" s="54"/>
      <c r="B380" s="54"/>
      <c r="C380" s="54"/>
      <c r="D380" s="54"/>
      <c r="E380" s="54"/>
      <c r="F380" s="73">
        <v>3.78</v>
      </c>
      <c r="G380" s="5">
        <f t="shared" si="9"/>
        <v>21.0763114217078</v>
      </c>
      <c r="H380" s="5">
        <f t="shared" si="2"/>
        <v>7.3760522300652</v>
      </c>
      <c r="I380" s="5">
        <f t="shared" si="3"/>
        <v>0.18434921735647</v>
      </c>
      <c r="J380" s="5">
        <f t="shared" si="4"/>
        <v>0</v>
      </c>
      <c r="K380" s="8">
        <f t="shared" si="5"/>
        <v>0</v>
      </c>
      <c r="L380" s="5" t="e">
        <f t="shared" si="6"/>
        <v>#DIV/0!</v>
      </c>
      <c r="M380" s="8">
        <f t="shared" si="7"/>
        <v>0</v>
      </c>
      <c r="N380" s="5" t="e">
        <f t="shared" si="8"/>
        <v>#DIV/0!</v>
      </c>
      <c r="O380" s="5">
        <f t="shared" si="10"/>
        <v>0</v>
      </c>
      <c r="P380" s="12" t="e">
        <f t="shared" si="11"/>
        <v>#DIV/0!</v>
      </c>
    </row>
    <row r="381" ht="15.75" customHeight="1" spans="1:16">
      <c r="A381" s="54"/>
      <c r="B381" s="54"/>
      <c r="C381" s="54"/>
      <c r="D381" s="54"/>
      <c r="E381" s="54"/>
      <c r="F381" s="73">
        <v>3.79</v>
      </c>
      <c r="G381" s="5">
        <f t="shared" si="9"/>
        <v>21.150090289231</v>
      </c>
      <c r="H381" s="5">
        <f t="shared" si="2"/>
        <v>7.37788675231422</v>
      </c>
      <c r="I381" s="5">
        <f t="shared" si="3"/>
        <v>0.182558146854844</v>
      </c>
      <c r="J381" s="5">
        <f t="shared" si="4"/>
        <v>0</v>
      </c>
      <c r="K381" s="8">
        <f t="shared" si="5"/>
        <v>0</v>
      </c>
      <c r="L381" s="5" t="e">
        <f t="shared" si="6"/>
        <v>#DIV/0!</v>
      </c>
      <c r="M381" s="8">
        <f t="shared" si="7"/>
        <v>0</v>
      </c>
      <c r="N381" s="5" t="e">
        <f t="shared" si="8"/>
        <v>#DIV/0!</v>
      </c>
      <c r="O381" s="5">
        <f t="shared" si="10"/>
        <v>0</v>
      </c>
      <c r="P381" s="12" t="e">
        <f t="shared" si="11"/>
        <v>#DIV/0!</v>
      </c>
    </row>
    <row r="382" ht="15.75" customHeight="1" spans="1:16">
      <c r="A382" s="54"/>
      <c r="B382" s="54"/>
      <c r="C382" s="54"/>
      <c r="D382" s="54"/>
      <c r="E382" s="54"/>
      <c r="F382" s="73">
        <v>3.8</v>
      </c>
      <c r="G382" s="5">
        <f t="shared" si="9"/>
        <v>21.223887323741</v>
      </c>
      <c r="H382" s="5">
        <f t="shared" si="2"/>
        <v>7.37970345100677</v>
      </c>
      <c r="I382" s="5">
        <f t="shared" si="3"/>
        <v>0.180784477748178</v>
      </c>
      <c r="J382" s="5">
        <f t="shared" si="4"/>
        <v>0</v>
      </c>
      <c r="K382" s="8">
        <f t="shared" si="5"/>
        <v>0</v>
      </c>
      <c r="L382" s="5" t="e">
        <f t="shared" si="6"/>
        <v>#DIV/0!</v>
      </c>
      <c r="M382" s="8">
        <f t="shared" si="7"/>
        <v>0</v>
      </c>
      <c r="N382" s="5" t="e">
        <f t="shared" si="8"/>
        <v>#DIV/0!</v>
      </c>
      <c r="O382" s="5">
        <f t="shared" si="10"/>
        <v>0</v>
      </c>
      <c r="P382" s="12" t="e">
        <f t="shared" si="11"/>
        <v>#DIV/0!</v>
      </c>
    </row>
    <row r="383" ht="15.75" customHeight="1" spans="1:16">
      <c r="A383" s="54"/>
      <c r="B383" s="54"/>
      <c r="C383" s="54"/>
      <c r="D383" s="54"/>
      <c r="E383" s="54"/>
      <c r="F383" s="73">
        <v>3.81</v>
      </c>
      <c r="G383" s="5">
        <f t="shared" si="9"/>
        <v>21.2977023487342</v>
      </c>
      <c r="H383" s="5">
        <f t="shared" si="2"/>
        <v>7.3815024993101</v>
      </c>
      <c r="I383" s="5">
        <f t="shared" si="3"/>
        <v>0.179028040970795</v>
      </c>
      <c r="J383" s="5">
        <f t="shared" si="4"/>
        <v>0</v>
      </c>
      <c r="K383" s="8">
        <f t="shared" si="5"/>
        <v>0</v>
      </c>
      <c r="L383" s="5" t="e">
        <f t="shared" si="6"/>
        <v>#DIV/0!</v>
      </c>
      <c r="M383" s="8">
        <f t="shared" si="7"/>
        <v>0</v>
      </c>
      <c r="N383" s="5" t="e">
        <f t="shared" si="8"/>
        <v>#DIV/0!</v>
      </c>
      <c r="O383" s="5">
        <f t="shared" si="10"/>
        <v>0</v>
      </c>
      <c r="P383" s="12" t="e">
        <f t="shared" si="11"/>
        <v>#DIV/0!</v>
      </c>
    </row>
    <row r="384" ht="15.75" customHeight="1" spans="1:16">
      <c r="A384" s="54"/>
      <c r="B384" s="54"/>
      <c r="C384" s="54"/>
      <c r="D384" s="54"/>
      <c r="E384" s="54"/>
      <c r="F384" s="73">
        <v>3.82</v>
      </c>
      <c r="G384" s="5">
        <f t="shared" si="9"/>
        <v>21.3715351894212</v>
      </c>
      <c r="H384" s="5">
        <f t="shared" si="2"/>
        <v>7.38328406870902</v>
      </c>
      <c r="I384" s="5">
        <f t="shared" si="3"/>
        <v>0.177288669099599</v>
      </c>
      <c r="J384" s="5">
        <f t="shared" si="4"/>
        <v>0</v>
      </c>
      <c r="K384" s="8">
        <f t="shared" si="5"/>
        <v>0</v>
      </c>
      <c r="L384" s="5" t="e">
        <f t="shared" si="6"/>
        <v>#DIV/0!</v>
      </c>
      <c r="M384" s="8">
        <f t="shared" si="7"/>
        <v>0</v>
      </c>
      <c r="N384" s="5" t="e">
        <f t="shared" si="8"/>
        <v>#DIV/0!</v>
      </c>
      <c r="O384" s="5">
        <f t="shared" si="10"/>
        <v>0</v>
      </c>
      <c r="P384" s="12" t="e">
        <f t="shared" si="11"/>
        <v>#DIV/0!</v>
      </c>
    </row>
    <row r="385" ht="15.75" customHeight="1" spans="1:16">
      <c r="A385" s="54"/>
      <c r="B385" s="54"/>
      <c r="C385" s="54"/>
      <c r="D385" s="54"/>
      <c r="E385" s="54"/>
      <c r="F385" s="73">
        <v>3.83</v>
      </c>
      <c r="G385" s="5">
        <f t="shared" si="9"/>
        <v>21.4453856727115</v>
      </c>
      <c r="H385" s="5">
        <f t="shared" si="2"/>
        <v>7.38504832902227</v>
      </c>
      <c r="I385" s="5">
        <f t="shared" si="3"/>
        <v>0.175566196338119</v>
      </c>
      <c r="J385" s="5">
        <f t="shared" si="4"/>
        <v>0</v>
      </c>
      <c r="K385" s="8">
        <f t="shared" si="5"/>
        <v>0</v>
      </c>
      <c r="L385" s="5" t="e">
        <f t="shared" si="6"/>
        <v>#DIV/0!</v>
      </c>
      <c r="M385" s="8">
        <f t="shared" si="7"/>
        <v>0</v>
      </c>
      <c r="N385" s="5" t="e">
        <f t="shared" si="8"/>
        <v>#DIV/0!</v>
      </c>
      <c r="O385" s="5">
        <f t="shared" si="10"/>
        <v>0</v>
      </c>
      <c r="P385" s="12" t="e">
        <f t="shared" si="11"/>
        <v>#DIV/0!</v>
      </c>
    </row>
    <row r="386" ht="15.75" customHeight="1" spans="1:16">
      <c r="A386" s="54"/>
      <c r="B386" s="54"/>
      <c r="C386" s="54"/>
      <c r="D386" s="54"/>
      <c r="E386" s="54"/>
      <c r="F386" s="73">
        <v>3.84</v>
      </c>
      <c r="G386" s="5">
        <f t="shared" si="9"/>
        <v>21.5192536271956</v>
      </c>
      <c r="H386" s="5">
        <f t="shared" si="2"/>
        <v>7.38679544841869</v>
      </c>
      <c r="I386" s="5">
        <f t="shared" si="3"/>
        <v>0.173860458500697</v>
      </c>
      <c r="J386" s="5">
        <f t="shared" si="4"/>
        <v>0</v>
      </c>
      <c r="K386" s="8">
        <f t="shared" si="5"/>
        <v>0</v>
      </c>
      <c r="L386" s="5" t="e">
        <f t="shared" si="6"/>
        <v>#DIV/0!</v>
      </c>
      <c r="M386" s="8">
        <f t="shared" si="7"/>
        <v>0</v>
      </c>
      <c r="N386" s="5" t="e">
        <f t="shared" si="8"/>
        <v>#DIV/0!</v>
      </c>
      <c r="O386" s="5">
        <f t="shared" si="10"/>
        <v>0</v>
      </c>
      <c r="P386" s="12" t="e">
        <f t="shared" si="11"/>
        <v>#DIV/0!</v>
      </c>
    </row>
    <row r="387" ht="15.75" customHeight="1" spans="1:16">
      <c r="A387" s="54"/>
      <c r="B387" s="54"/>
      <c r="C387" s="54"/>
      <c r="D387" s="54"/>
      <c r="E387" s="54"/>
      <c r="F387" s="73">
        <v>3.85</v>
      </c>
      <c r="G387" s="5">
        <f t="shared" si="9"/>
        <v>21.59313888313</v>
      </c>
      <c r="H387" s="5">
        <f t="shared" si="2"/>
        <v>7.38852559343322</v>
      </c>
      <c r="I387" s="5">
        <f t="shared" si="3"/>
        <v>0.17217129299685</v>
      </c>
      <c r="J387" s="5">
        <f t="shared" si="4"/>
        <v>0</v>
      </c>
      <c r="K387" s="8">
        <f t="shared" si="5"/>
        <v>0</v>
      </c>
      <c r="L387" s="5" t="e">
        <f t="shared" si="6"/>
        <v>#DIV/0!</v>
      </c>
      <c r="M387" s="8">
        <f t="shared" si="7"/>
        <v>0</v>
      </c>
      <c r="N387" s="5" t="e">
        <f t="shared" si="8"/>
        <v>#DIV/0!</v>
      </c>
      <c r="O387" s="5">
        <f t="shared" si="10"/>
        <v>0</v>
      </c>
      <c r="P387" s="12" t="e">
        <f t="shared" si="11"/>
        <v>#DIV/0!</v>
      </c>
    </row>
    <row r="388" ht="15.75" customHeight="1" spans="1:16">
      <c r="A388" s="54"/>
      <c r="B388" s="54"/>
      <c r="C388" s="54"/>
      <c r="D388" s="54"/>
      <c r="E388" s="54"/>
      <c r="F388" s="73">
        <v>3.86</v>
      </c>
      <c r="G388" s="5">
        <f t="shared" si="9"/>
        <v>21.6670412724198</v>
      </c>
      <c r="H388" s="5">
        <f t="shared" si="2"/>
        <v>7.39023892898286</v>
      </c>
      <c r="I388" s="5">
        <f t="shared" si="3"/>
        <v>0.170498538815761</v>
      </c>
      <c r="J388" s="5">
        <f t="shared" si="4"/>
        <v>0</v>
      </c>
      <c r="K388" s="8">
        <f t="shared" si="5"/>
        <v>0</v>
      </c>
      <c r="L388" s="5" t="e">
        <f t="shared" si="6"/>
        <v>#DIV/0!</v>
      </c>
      <c r="M388" s="8">
        <f t="shared" si="7"/>
        <v>0</v>
      </c>
      <c r="N388" s="5" t="e">
        <f t="shared" si="8"/>
        <v>#DIV/0!</v>
      </c>
      <c r="O388" s="5">
        <f t="shared" si="10"/>
        <v>0</v>
      </c>
      <c r="P388" s="12" t="e">
        <f t="shared" si="11"/>
        <v>#DIV/0!</v>
      </c>
    </row>
    <row r="389" ht="15.75" customHeight="1" spans="1:16">
      <c r="A389" s="54"/>
      <c r="B389" s="54"/>
      <c r="C389" s="54"/>
      <c r="D389" s="54"/>
      <c r="E389" s="54"/>
      <c r="F389" s="73">
        <v>3.87</v>
      </c>
      <c r="G389" s="5">
        <f t="shared" si="9"/>
        <v>21.7409606286036</v>
      </c>
      <c r="H389" s="5">
        <f t="shared" si="2"/>
        <v>7.39193561838229</v>
      </c>
      <c r="I389" s="5">
        <f t="shared" si="3"/>
        <v>0.168842036510938</v>
      </c>
      <c r="J389" s="5">
        <f t="shared" si="4"/>
        <v>0</v>
      </c>
      <c r="K389" s="8">
        <f t="shared" si="5"/>
        <v>0</v>
      </c>
      <c r="L389" s="5" t="e">
        <f t="shared" si="6"/>
        <v>#DIV/0!</v>
      </c>
      <c r="M389" s="8">
        <f t="shared" si="7"/>
        <v>0</v>
      </c>
      <c r="N389" s="5" t="e">
        <f t="shared" si="8"/>
        <v>#DIV/0!</v>
      </c>
      <c r="O389" s="5">
        <f t="shared" si="10"/>
        <v>0</v>
      </c>
      <c r="P389" s="12" t="e">
        <f t="shared" si="11"/>
        <v>#DIV/0!</v>
      </c>
    </row>
    <row r="390" ht="15.75" customHeight="1" spans="1:16">
      <c r="A390" s="54"/>
      <c r="B390" s="54"/>
      <c r="C390" s="54"/>
      <c r="D390" s="54"/>
      <c r="E390" s="54"/>
      <c r="F390" s="73">
        <v>3.88</v>
      </c>
      <c r="G390" s="5">
        <f t="shared" si="9"/>
        <v>21.8148967868372</v>
      </c>
      <c r="H390" s="5">
        <f t="shared" si="2"/>
        <v>7.3936158233595</v>
      </c>
      <c r="I390" s="5">
        <f t="shared" si="3"/>
        <v>0.167201628185014</v>
      </c>
      <c r="J390" s="5">
        <f t="shared" si="4"/>
        <v>0</v>
      </c>
      <c r="K390" s="8">
        <f t="shared" si="5"/>
        <v>0</v>
      </c>
      <c r="L390" s="5" t="e">
        <f t="shared" si="6"/>
        <v>#DIV/0!</v>
      </c>
      <c r="M390" s="8">
        <f t="shared" si="7"/>
        <v>0</v>
      </c>
      <c r="N390" s="5" t="e">
        <f t="shared" si="8"/>
        <v>#DIV/0!</v>
      </c>
      <c r="O390" s="5">
        <f t="shared" si="10"/>
        <v>0</v>
      </c>
      <c r="P390" s="12" t="e">
        <f t="shared" si="11"/>
        <v>#DIV/0!</v>
      </c>
    </row>
    <row r="391" ht="15.75" customHeight="1" spans="1:16">
      <c r="A391" s="54"/>
      <c r="B391" s="54"/>
      <c r="C391" s="54"/>
      <c r="D391" s="54"/>
      <c r="E391" s="54"/>
      <c r="F391" s="73">
        <v>3.89</v>
      </c>
      <c r="G391" s="5">
        <f t="shared" si="9"/>
        <v>21.8888495838779</v>
      </c>
      <c r="H391" s="5">
        <f t="shared" si="2"/>
        <v>7.39527970407121</v>
      </c>
      <c r="I391" s="5">
        <f t="shared" si="3"/>
        <v>0.165577157474694</v>
      </c>
      <c r="J391" s="5">
        <f t="shared" si="4"/>
        <v>0</v>
      </c>
      <c r="K391" s="8">
        <f t="shared" si="5"/>
        <v>0</v>
      </c>
      <c r="L391" s="5" t="e">
        <f t="shared" si="6"/>
        <v>#DIV/0!</v>
      </c>
      <c r="M391" s="8">
        <f t="shared" si="7"/>
        <v>0</v>
      </c>
      <c r="N391" s="5" t="e">
        <f t="shared" si="8"/>
        <v>#DIV/0!</v>
      </c>
      <c r="O391" s="5">
        <f t="shared" si="10"/>
        <v>0</v>
      </c>
      <c r="P391" s="12" t="e">
        <f t="shared" si="11"/>
        <v>#DIV/0!</v>
      </c>
    </row>
    <row r="392" ht="15.75" customHeight="1" spans="1:16">
      <c r="A392" s="54"/>
      <c r="B392" s="54"/>
      <c r="C392" s="54"/>
      <c r="D392" s="54"/>
      <c r="E392" s="54"/>
      <c r="F392" s="73">
        <v>3.9</v>
      </c>
      <c r="G392" s="5">
        <f t="shared" si="9"/>
        <v>21.9628188580691</v>
      </c>
      <c r="H392" s="5">
        <f t="shared" si="2"/>
        <v>7.39692741911807</v>
      </c>
      <c r="I392" s="5">
        <f t="shared" si="3"/>
        <v>0.163968469535853</v>
      </c>
      <c r="J392" s="5">
        <f t="shared" si="4"/>
        <v>0</v>
      </c>
      <c r="K392" s="8">
        <f t="shared" si="5"/>
        <v>0</v>
      </c>
      <c r="L392" s="5" t="e">
        <f t="shared" si="6"/>
        <v>#DIV/0!</v>
      </c>
      <c r="M392" s="8">
        <f t="shared" si="7"/>
        <v>0</v>
      </c>
      <c r="N392" s="5" t="e">
        <f t="shared" si="8"/>
        <v>#DIV/0!</v>
      </c>
      <c r="O392" s="5">
        <f t="shared" si="10"/>
        <v>0</v>
      </c>
      <c r="P392" s="12" t="e">
        <f t="shared" si="11"/>
        <v>#DIV/0!</v>
      </c>
    </row>
    <row r="393" ht="15.75" customHeight="1" spans="1:16">
      <c r="A393" s="54"/>
      <c r="B393" s="54"/>
      <c r="C393" s="54"/>
      <c r="D393" s="54"/>
      <c r="E393" s="54"/>
      <c r="F393" s="73">
        <v>3.91</v>
      </c>
      <c r="G393" s="5">
        <f t="shared" si="9"/>
        <v>22.0368044493247</v>
      </c>
      <c r="H393" s="5">
        <f t="shared" si="2"/>
        <v>7.39855912555986</v>
      </c>
      <c r="I393" s="5">
        <f t="shared" si="3"/>
        <v>0.162375411028778</v>
      </c>
      <c r="J393" s="5">
        <f t="shared" si="4"/>
        <v>0</v>
      </c>
      <c r="K393" s="8">
        <f t="shared" si="5"/>
        <v>0</v>
      </c>
      <c r="L393" s="5" t="e">
        <f t="shared" si="6"/>
        <v>#DIV/0!</v>
      </c>
      <c r="M393" s="8">
        <f t="shared" si="7"/>
        <v>0</v>
      </c>
      <c r="N393" s="5" t="e">
        <f t="shared" si="8"/>
        <v>#DIV/0!</v>
      </c>
      <c r="O393" s="5">
        <f t="shared" si="10"/>
        <v>0</v>
      </c>
      <c r="P393" s="12" t="e">
        <f t="shared" si="11"/>
        <v>#DIV/0!</v>
      </c>
    </row>
    <row r="394" ht="15.75" customHeight="1" spans="1:16">
      <c r="A394" s="54"/>
      <c r="B394" s="54"/>
      <c r="C394" s="54"/>
      <c r="D394" s="54"/>
      <c r="E394" s="54"/>
      <c r="F394" s="73">
        <v>3.92</v>
      </c>
      <c r="G394" s="5">
        <f t="shared" si="9"/>
        <v>22.110806199114</v>
      </c>
      <c r="H394" s="5">
        <f t="shared" si="2"/>
        <v>7.40017497893042</v>
      </c>
      <c r="I394" s="5">
        <f t="shared" si="3"/>
        <v>0.160797830103545</v>
      </c>
      <c r="J394" s="5">
        <f t="shared" si="4"/>
        <v>0</v>
      </c>
      <c r="K394" s="8">
        <f t="shared" si="5"/>
        <v>0</v>
      </c>
      <c r="L394" s="5" t="e">
        <f t="shared" si="6"/>
        <v>#DIV/0!</v>
      </c>
      <c r="M394" s="8">
        <f t="shared" si="7"/>
        <v>0</v>
      </c>
      <c r="N394" s="5" t="e">
        <f t="shared" si="8"/>
        <v>#DIV/0!</v>
      </c>
      <c r="O394" s="5">
        <f t="shared" si="10"/>
        <v>0</v>
      </c>
      <c r="P394" s="12" t="e">
        <f t="shared" si="11"/>
        <v>#DIV/0!</v>
      </c>
    </row>
    <row r="395" ht="15.75" customHeight="1" spans="1:16">
      <c r="A395" s="54"/>
      <c r="B395" s="54"/>
      <c r="C395" s="54"/>
      <c r="D395" s="54"/>
      <c r="E395" s="54"/>
      <c r="F395" s="73">
        <v>3.93</v>
      </c>
      <c r="G395" s="5">
        <f t="shared" si="9"/>
        <v>22.1848239504465</v>
      </c>
      <c r="H395" s="5">
        <f t="shared" si="2"/>
        <v>7.40177513325246</v>
      </c>
      <c r="I395" s="5">
        <f t="shared" si="3"/>
        <v>0.159235576385554</v>
      </c>
      <c r="J395" s="5">
        <f t="shared" si="4"/>
        <v>0</v>
      </c>
      <c r="K395" s="8">
        <f t="shared" si="5"/>
        <v>0</v>
      </c>
      <c r="L395" s="5" t="e">
        <f t="shared" si="6"/>
        <v>#DIV/0!</v>
      </c>
      <c r="M395" s="8">
        <f t="shared" si="7"/>
        <v>0</v>
      </c>
      <c r="N395" s="5" t="e">
        <f t="shared" si="8"/>
        <v>#DIV/0!</v>
      </c>
      <c r="O395" s="5">
        <f t="shared" si="10"/>
        <v>0</v>
      </c>
      <c r="P395" s="12" t="e">
        <f t="shared" si="11"/>
        <v>#DIV/0!</v>
      </c>
    </row>
    <row r="396" ht="15.75" customHeight="1" spans="1:16">
      <c r="A396" s="54"/>
      <c r="B396" s="54"/>
      <c r="C396" s="54"/>
      <c r="D396" s="54"/>
      <c r="E396" s="54"/>
      <c r="F396" s="73">
        <v>3.94</v>
      </c>
      <c r="G396" s="5">
        <f t="shared" si="9"/>
        <v>22.2588575478571</v>
      </c>
      <c r="H396" s="5">
        <f t="shared" si="2"/>
        <v>7.40335974105228</v>
      </c>
      <c r="I396" s="5">
        <f t="shared" si="3"/>
        <v>0.157688500961186</v>
      </c>
      <c r="J396" s="5">
        <f t="shared" si="4"/>
        <v>0</v>
      </c>
      <c r="K396" s="8">
        <f t="shared" si="5"/>
        <v>0</v>
      </c>
      <c r="L396" s="5" t="e">
        <f t="shared" si="6"/>
        <v>#DIV/0!</v>
      </c>
      <c r="M396" s="8">
        <f t="shared" si="7"/>
        <v>0</v>
      </c>
      <c r="N396" s="5" t="e">
        <f t="shared" si="8"/>
        <v>#DIV/0!</v>
      </c>
      <c r="O396" s="5">
        <f t="shared" si="10"/>
        <v>0</v>
      </c>
      <c r="P396" s="12" t="e">
        <f t="shared" si="11"/>
        <v>#DIV/0!</v>
      </c>
    </row>
    <row r="397" ht="15.75" customHeight="1" spans="1:16">
      <c r="A397" s="54"/>
      <c r="B397" s="54"/>
      <c r="C397" s="54"/>
      <c r="D397" s="54"/>
      <c r="E397" s="54"/>
      <c r="F397" s="73">
        <v>3.95</v>
      </c>
      <c r="G397" s="5">
        <f t="shared" si="9"/>
        <v>22.3329068373908</v>
      </c>
      <c r="H397" s="5">
        <f t="shared" si="2"/>
        <v>7.40492895337428</v>
      </c>
      <c r="I397" s="5">
        <f t="shared" si="3"/>
        <v>0.156156456363616</v>
      </c>
      <c r="J397" s="5">
        <f t="shared" si="4"/>
        <v>0</v>
      </c>
      <c r="K397" s="8">
        <f t="shared" si="5"/>
        <v>0</v>
      </c>
      <c r="L397" s="5" t="e">
        <f t="shared" si="6"/>
        <v>#DIV/0!</v>
      </c>
      <c r="M397" s="8">
        <f t="shared" si="7"/>
        <v>0</v>
      </c>
      <c r="N397" s="5" t="e">
        <f t="shared" si="8"/>
        <v>#DIV/0!</v>
      </c>
      <c r="O397" s="5">
        <f t="shared" si="10"/>
        <v>0</v>
      </c>
      <c r="P397" s="12" t="e">
        <f t="shared" si="11"/>
        <v>#DIV/0!</v>
      </c>
    </row>
    <row r="398" ht="15.75" customHeight="1" spans="1:16">
      <c r="A398" s="54"/>
      <c r="B398" s="54"/>
      <c r="C398" s="54"/>
      <c r="D398" s="54"/>
      <c r="E398" s="54"/>
      <c r="F398" s="73">
        <v>3.96</v>
      </c>
      <c r="G398" s="5">
        <f t="shared" si="9"/>
        <v>22.4069716665888</v>
      </c>
      <c r="H398" s="5">
        <f t="shared" si="2"/>
        <v>7.40648291979537</v>
      </c>
      <c r="I398" s="5">
        <f t="shared" si="3"/>
        <v>0.154639296558753</v>
      </c>
      <c r="J398" s="5">
        <f t="shared" si="4"/>
        <v>0</v>
      </c>
      <c r="K398" s="8">
        <f t="shared" si="5"/>
        <v>0</v>
      </c>
      <c r="L398" s="5" t="e">
        <f t="shared" si="6"/>
        <v>#DIV/0!</v>
      </c>
      <c r="M398" s="8">
        <f t="shared" si="7"/>
        <v>0</v>
      </c>
      <c r="N398" s="5" t="e">
        <f t="shared" si="8"/>
        <v>#DIV/0!</v>
      </c>
      <c r="O398" s="5">
        <f t="shared" si="10"/>
        <v>0</v>
      </c>
      <c r="P398" s="12" t="e">
        <f t="shared" si="11"/>
        <v>#DIV/0!</v>
      </c>
    </row>
    <row r="399" ht="15.75" customHeight="1" spans="1:16">
      <c r="A399" s="54"/>
      <c r="B399" s="54"/>
      <c r="C399" s="54"/>
      <c r="D399" s="54"/>
      <c r="E399" s="54"/>
      <c r="F399" s="73">
        <v>3.97</v>
      </c>
      <c r="G399" s="5">
        <f t="shared" si="9"/>
        <v>22.4810518844732</v>
      </c>
      <c r="H399" s="5">
        <f t="shared" si="2"/>
        <v>7.40802178843923</v>
      </c>
      <c r="I399" s="5">
        <f t="shared" si="3"/>
        <v>0.153136876931318</v>
      </c>
      <c r="J399" s="5">
        <f t="shared" si="4"/>
        <v>0</v>
      </c>
      <c r="K399" s="8">
        <f t="shared" si="5"/>
        <v>0</v>
      </c>
      <c r="L399" s="5" t="e">
        <f t="shared" si="6"/>
        <v>#DIV/0!</v>
      </c>
      <c r="M399" s="8">
        <f t="shared" si="7"/>
        <v>0</v>
      </c>
      <c r="N399" s="5" t="e">
        <f t="shared" si="8"/>
        <v>#DIV/0!</v>
      </c>
      <c r="O399" s="5">
        <f t="shared" si="10"/>
        <v>0</v>
      </c>
      <c r="P399" s="12" t="e">
        <f t="shared" si="11"/>
        <v>#DIV/0!</v>
      </c>
    </row>
    <row r="400" ht="15.75" customHeight="1" spans="1:16">
      <c r="A400" s="54"/>
      <c r="B400" s="54"/>
      <c r="C400" s="54"/>
      <c r="D400" s="54"/>
      <c r="E400" s="54"/>
      <c r="F400" s="73">
        <v>3.98</v>
      </c>
      <c r="G400" s="5">
        <f t="shared" si="9"/>
        <v>22.5551473415331</v>
      </c>
      <c r="H400" s="5">
        <f t="shared" si="2"/>
        <v>7.4095457059904</v>
      </c>
      <c r="I400" s="5">
        <f t="shared" si="3"/>
        <v>0.151649054271065</v>
      </c>
      <c r="J400" s="5">
        <f t="shared" si="4"/>
        <v>0</v>
      </c>
      <c r="K400" s="8">
        <f t="shared" si="5"/>
        <v>0</v>
      </c>
      <c r="L400" s="5" t="e">
        <f t="shared" si="6"/>
        <v>#DIV/0!</v>
      </c>
      <c r="M400" s="8">
        <f t="shared" si="7"/>
        <v>0</v>
      </c>
      <c r="N400" s="5" t="e">
        <f t="shared" si="8"/>
        <v>#DIV/0!</v>
      </c>
      <c r="O400" s="5">
        <f t="shared" si="10"/>
        <v>0</v>
      </c>
      <c r="P400" s="12" t="e">
        <f t="shared" si="11"/>
        <v>#DIV/0!</v>
      </c>
    </row>
    <row r="401" ht="15.75" customHeight="1" spans="1:16">
      <c r="A401" s="54"/>
      <c r="B401" s="54"/>
      <c r="C401" s="54"/>
      <c r="D401" s="54"/>
      <c r="E401" s="54"/>
      <c r="F401" s="73">
        <v>3.99</v>
      </c>
      <c r="G401" s="5">
        <f t="shared" si="9"/>
        <v>22.6292578897101</v>
      </c>
      <c r="H401" s="5">
        <f t="shared" si="2"/>
        <v>7.41105481770832</v>
      </c>
      <c r="I401" s="5">
        <f t="shared" si="3"/>
        <v>0.150175686759126</v>
      </c>
      <c r="J401" s="5">
        <f t="shared" si="4"/>
        <v>0</v>
      </c>
      <c r="K401" s="8">
        <f t="shared" si="5"/>
        <v>0</v>
      </c>
      <c r="L401" s="5" t="e">
        <f t="shared" si="6"/>
        <v>#DIV/0!</v>
      </c>
      <c r="M401" s="8">
        <f t="shared" si="7"/>
        <v>0</v>
      </c>
      <c r="N401" s="5" t="e">
        <f t="shared" si="8"/>
        <v>#DIV/0!</v>
      </c>
      <c r="O401" s="5">
        <f t="shared" si="10"/>
        <v>0</v>
      </c>
      <c r="P401" s="12" t="e">
        <f t="shared" si="11"/>
        <v>#DIV/0!</v>
      </c>
    </row>
    <row r="402" ht="15.75" customHeight="1" spans="1:16">
      <c r="A402" s="54"/>
      <c r="B402" s="54"/>
      <c r="C402" s="54"/>
      <c r="D402" s="54"/>
      <c r="E402" s="54"/>
      <c r="F402" s="73">
        <v>4</v>
      </c>
      <c r="G402" s="5">
        <f t="shared" si="9"/>
        <v>22.7033833823846</v>
      </c>
      <c r="H402" s="5">
        <f t="shared" si="2"/>
        <v>7.41254926744112</v>
      </c>
      <c r="I402" s="5">
        <f t="shared" si="3"/>
        <v>0.148716633954494</v>
      </c>
      <c r="J402" s="5">
        <f t="shared" si="4"/>
        <v>0</v>
      </c>
      <c r="K402" s="8">
        <f t="shared" si="5"/>
        <v>0</v>
      </c>
      <c r="L402" s="5" t="e">
        <f t="shared" si="6"/>
        <v>#DIV/0!</v>
      </c>
      <c r="M402" s="8">
        <f t="shared" si="7"/>
        <v>0</v>
      </c>
      <c r="N402" s="5" t="e">
        <f t="shared" si="8"/>
        <v>#DIV/0!</v>
      </c>
      <c r="O402" s="5">
        <f t="shared" si="10"/>
        <v>0</v>
      </c>
      <c r="P402" s="12" t="e">
        <f t="shared" si="11"/>
        <v>#DIV/0!</v>
      </c>
    </row>
    <row r="403" ht="15.75" customHeight="1" spans="1:16">
      <c r="A403" s="54"/>
      <c r="B403" s="54"/>
      <c r="C403" s="54"/>
      <c r="D403" s="54"/>
      <c r="E403" s="54"/>
      <c r="F403" s="73">
        <v>4.01</v>
      </c>
      <c r="G403" s="5">
        <f t="shared" si="9"/>
        <v>22.777523674361</v>
      </c>
      <c r="H403" s="5">
        <f t="shared" si="2"/>
        <v>7.41402919763937</v>
      </c>
      <c r="I403" s="5">
        <f t="shared" si="3"/>
        <v>0.147271756780635</v>
      </c>
      <c r="J403" s="5">
        <f t="shared" si="4"/>
        <v>0</v>
      </c>
      <c r="K403" s="8">
        <f t="shared" si="5"/>
        <v>0</v>
      </c>
      <c r="L403" s="5" t="e">
        <f t="shared" si="6"/>
        <v>#DIV/0!</v>
      </c>
      <c r="M403" s="8">
        <f t="shared" si="7"/>
        <v>0</v>
      </c>
      <c r="N403" s="5" t="e">
        <f t="shared" si="8"/>
        <v>#DIV/0!</v>
      </c>
      <c r="O403" s="5">
        <f t="shared" si="10"/>
        <v>0</v>
      </c>
      <c r="P403" s="12" t="e">
        <f t="shared" si="11"/>
        <v>#DIV/0!</v>
      </c>
    </row>
    <row r="404" ht="15.75" customHeight="1" spans="1:16">
      <c r="A404" s="54"/>
      <c r="B404" s="54"/>
      <c r="C404" s="54"/>
      <c r="D404" s="54"/>
      <c r="E404" s="54"/>
      <c r="F404" s="73">
        <v>4.02</v>
      </c>
      <c r="G404" s="5">
        <f t="shared" si="9"/>
        <v>22.8516786218546</v>
      </c>
      <c r="H404" s="5">
        <f t="shared" si="2"/>
        <v>7.41549474936961</v>
      </c>
      <c r="I404" s="5">
        <f t="shared" si="3"/>
        <v>0.145840917512235</v>
      </c>
      <c r="J404" s="5">
        <f t="shared" si="4"/>
        <v>0</v>
      </c>
      <c r="K404" s="8">
        <f t="shared" si="5"/>
        <v>0</v>
      </c>
      <c r="L404" s="5" t="e">
        <f t="shared" si="6"/>
        <v>#DIV/0!</v>
      </c>
      <c r="M404" s="8">
        <f t="shared" si="7"/>
        <v>0</v>
      </c>
      <c r="N404" s="5" t="e">
        <f t="shared" si="8"/>
        <v>#DIV/0!</v>
      </c>
      <c r="O404" s="5">
        <f t="shared" si="10"/>
        <v>0</v>
      </c>
      <c r="P404" s="12" t="e">
        <f t="shared" si="11"/>
        <v>#DIV/0!</v>
      </c>
    </row>
    <row r="405" ht="15.75" customHeight="1" spans="1:16">
      <c r="A405" s="54"/>
      <c r="B405" s="54"/>
      <c r="C405" s="54"/>
      <c r="D405" s="54"/>
      <c r="E405" s="54"/>
      <c r="F405" s="73">
        <v>4.03</v>
      </c>
      <c r="G405" s="5">
        <f t="shared" si="9"/>
        <v>22.9258480824779</v>
      </c>
      <c r="H405" s="5">
        <f t="shared" si="2"/>
        <v>7.41694606232786</v>
      </c>
      <c r="I405" s="5">
        <f t="shared" si="3"/>
        <v>0.144423979762067</v>
      </c>
      <c r="J405" s="5">
        <f t="shared" si="4"/>
        <v>0</v>
      </c>
      <c r="K405" s="8">
        <f t="shared" si="5"/>
        <v>0</v>
      </c>
      <c r="L405" s="5" t="e">
        <f t="shared" si="6"/>
        <v>#DIV/0!</v>
      </c>
      <c r="M405" s="8">
        <f t="shared" si="7"/>
        <v>0</v>
      </c>
      <c r="N405" s="5" t="e">
        <f t="shared" si="8"/>
        <v>#DIV/0!</v>
      </c>
      <c r="O405" s="5">
        <f t="shared" si="10"/>
        <v>0</v>
      </c>
      <c r="P405" s="12" t="e">
        <f t="shared" si="11"/>
        <v>#DIV/0!</v>
      </c>
    </row>
    <row r="406" ht="15.75" customHeight="1" spans="1:16">
      <c r="A406" s="54"/>
      <c r="B406" s="54"/>
      <c r="C406" s="54"/>
      <c r="D406" s="54"/>
      <c r="E406" s="54"/>
      <c r="F406" s="73">
        <v>4.04</v>
      </c>
      <c r="G406" s="5">
        <f t="shared" si="9"/>
        <v>23.0000319152265</v>
      </c>
      <c r="H406" s="5">
        <f t="shared" si="2"/>
        <v>7.41838327485289</v>
      </c>
      <c r="I406" s="5">
        <f t="shared" si="3"/>
        <v>0.143020808467995</v>
      </c>
      <c r="J406" s="5">
        <f t="shared" si="4"/>
        <v>0</v>
      </c>
      <c r="K406" s="8">
        <f t="shared" si="5"/>
        <v>0</v>
      </c>
      <c r="L406" s="5" t="e">
        <f t="shared" si="6"/>
        <v>#DIV/0!</v>
      </c>
      <c r="M406" s="8">
        <f t="shared" si="7"/>
        <v>0</v>
      </c>
      <c r="N406" s="5" t="e">
        <f t="shared" si="8"/>
        <v>#DIV/0!</v>
      </c>
      <c r="O406" s="5">
        <f t="shared" si="10"/>
        <v>0</v>
      </c>
      <c r="P406" s="12" t="e">
        <f t="shared" si="11"/>
        <v>#DIV/0!</v>
      </c>
    </row>
    <row r="407" ht="15.75" customHeight="1" spans="1:16">
      <c r="A407" s="54"/>
      <c r="B407" s="54"/>
      <c r="C407" s="54"/>
      <c r="D407" s="54"/>
      <c r="E407" s="54"/>
      <c r="F407" s="73">
        <v>4.05</v>
      </c>
      <c r="G407" s="5">
        <f t="shared" si="9"/>
        <v>23.0742299804658</v>
      </c>
      <c r="H407" s="5">
        <f t="shared" si="2"/>
        <v>7.41980652393943</v>
      </c>
      <c r="I407" s="5">
        <f t="shared" si="3"/>
        <v>0.141631269880097</v>
      </c>
      <c r="J407" s="5">
        <f t="shared" si="4"/>
        <v>0</v>
      </c>
      <c r="K407" s="8">
        <f t="shared" si="5"/>
        <v>0</v>
      </c>
      <c r="L407" s="5" t="e">
        <f t="shared" si="6"/>
        <v>#DIV/0!</v>
      </c>
      <c r="M407" s="8">
        <f t="shared" si="7"/>
        <v>0</v>
      </c>
      <c r="N407" s="5" t="e">
        <f t="shared" si="8"/>
        <v>#DIV/0!</v>
      </c>
      <c r="O407" s="5">
        <f t="shared" si="10"/>
        <v>0</v>
      </c>
      <c r="P407" s="12" t="e">
        <f t="shared" si="11"/>
        <v>#DIV/0!</v>
      </c>
    </row>
    <row r="408" ht="15.75" customHeight="1" spans="1:16">
      <c r="A408" s="54"/>
      <c r="B408" s="54"/>
      <c r="C408" s="54"/>
      <c r="D408" s="54"/>
      <c r="E408" s="54"/>
      <c r="F408" s="73">
        <v>4.06</v>
      </c>
      <c r="G408" s="5">
        <f t="shared" si="9"/>
        <v>23.1484421399184</v>
      </c>
      <c r="H408" s="5">
        <f t="shared" si="2"/>
        <v>7.4212159452512</v>
      </c>
      <c r="I408" s="5">
        <f t="shared" si="3"/>
        <v>0.140255231547915</v>
      </c>
      <c r="J408" s="5">
        <f t="shared" si="4"/>
        <v>0</v>
      </c>
      <c r="K408" s="8">
        <f t="shared" si="5"/>
        <v>0</v>
      </c>
      <c r="L408" s="5" t="e">
        <f t="shared" si="6"/>
        <v>#DIV/0!</v>
      </c>
      <c r="M408" s="8">
        <f t="shared" si="7"/>
        <v>0</v>
      </c>
      <c r="N408" s="5" t="e">
        <f t="shared" si="8"/>
        <v>#DIV/0!</v>
      </c>
      <c r="O408" s="5">
        <f t="shared" si="10"/>
        <v>0</v>
      </c>
      <c r="P408" s="12" t="e">
        <f t="shared" si="11"/>
        <v>#DIV/0!</v>
      </c>
    </row>
    <row r="409" ht="15.75" customHeight="1" spans="1:16">
      <c r="A409" s="54"/>
      <c r="B409" s="54"/>
      <c r="C409" s="54"/>
      <c r="D409" s="54"/>
      <c r="E409" s="54"/>
      <c r="F409" s="73">
        <v>4.07</v>
      </c>
      <c r="G409" s="5">
        <f t="shared" si="9"/>
        <v>23.2226682566497</v>
      </c>
      <c r="H409" s="5">
        <f t="shared" si="2"/>
        <v>7.42261167313388</v>
      </c>
      <c r="I409" s="5">
        <f t="shared" si="3"/>
        <v>0.138892562307837</v>
      </c>
      <c r="J409" s="5">
        <f t="shared" si="4"/>
        <v>0</v>
      </c>
      <c r="K409" s="8">
        <f t="shared" si="5"/>
        <v>0</v>
      </c>
      <c r="L409" s="5" t="e">
        <f t="shared" si="6"/>
        <v>#DIV/0!</v>
      </c>
      <c r="M409" s="8">
        <f t="shared" si="7"/>
        <v>0</v>
      </c>
      <c r="N409" s="5" t="e">
        <f t="shared" si="8"/>
        <v>#DIV/0!</v>
      </c>
      <c r="O409" s="5">
        <f t="shared" si="10"/>
        <v>0</v>
      </c>
      <c r="P409" s="12" t="e">
        <f t="shared" si="11"/>
        <v>#DIV/0!</v>
      </c>
    </row>
    <row r="410" ht="15.75" customHeight="1" spans="1:16">
      <c r="A410" s="54"/>
      <c r="B410" s="54"/>
      <c r="C410" s="54"/>
      <c r="D410" s="54"/>
      <c r="E410" s="54"/>
      <c r="F410" s="73">
        <v>4.08</v>
      </c>
      <c r="G410" s="5">
        <f t="shared" si="9"/>
        <v>23.296908195056</v>
      </c>
      <c r="H410" s="5">
        <f t="shared" si="2"/>
        <v>7.42399384062789</v>
      </c>
      <c r="I410" s="5">
        <f t="shared" si="3"/>
        <v>0.137543132270584</v>
      </c>
      <c r="J410" s="5">
        <f t="shared" si="4"/>
        <v>0</v>
      </c>
      <c r="K410" s="8">
        <f t="shared" si="5"/>
        <v>0</v>
      </c>
      <c r="L410" s="5" t="e">
        <f t="shared" si="6"/>
        <v>#DIV/0!</v>
      </c>
      <c r="M410" s="8">
        <f t="shared" si="7"/>
        <v>0</v>
      </c>
      <c r="N410" s="5" t="e">
        <f t="shared" si="8"/>
        <v>#DIV/0!</v>
      </c>
      <c r="O410" s="5">
        <f t="shared" si="10"/>
        <v>0</v>
      </c>
      <c r="P410" s="12" t="e">
        <f t="shared" si="11"/>
        <v>#DIV/0!</v>
      </c>
    </row>
    <row r="411" ht="15.75" customHeight="1" spans="1:16">
      <c r="A411" s="54"/>
      <c r="B411" s="54"/>
      <c r="C411" s="54"/>
      <c r="D411" s="54"/>
      <c r="E411" s="54"/>
      <c r="F411" s="73">
        <v>4.09</v>
      </c>
      <c r="G411" s="5">
        <f t="shared" si="9"/>
        <v>23.3711618208508</v>
      </c>
      <c r="H411" s="5">
        <f t="shared" si="2"/>
        <v>7.42536257948107</v>
      </c>
      <c r="I411" s="5">
        <f t="shared" si="3"/>
        <v>0.136206812808838</v>
      </c>
      <c r="J411" s="5">
        <f t="shared" si="4"/>
        <v>0</v>
      </c>
      <c r="K411" s="8">
        <f t="shared" si="5"/>
        <v>0</v>
      </c>
      <c r="L411" s="5" t="e">
        <f t="shared" si="6"/>
        <v>#DIV/0!</v>
      </c>
      <c r="M411" s="8">
        <f t="shared" si="7"/>
        <v>0</v>
      </c>
      <c r="N411" s="5" t="e">
        <f t="shared" si="8"/>
        <v>#DIV/0!</v>
      </c>
      <c r="O411" s="5">
        <f t="shared" si="10"/>
        <v>0</v>
      </c>
      <c r="P411" s="12" t="e">
        <f t="shared" si="11"/>
        <v>#DIV/0!</v>
      </c>
    </row>
    <row r="412" ht="15.75" customHeight="1" spans="1:16">
      <c r="A412" s="54"/>
      <c r="B412" s="54"/>
      <c r="C412" s="54"/>
      <c r="D412" s="54"/>
      <c r="E412" s="54"/>
      <c r="F412" s="73">
        <v>4.1</v>
      </c>
      <c r="G412" s="5">
        <f t="shared" si="9"/>
        <v>23.4454290010524</v>
      </c>
      <c r="H412" s="5">
        <f t="shared" si="2"/>
        <v>7.42671802016126</v>
      </c>
      <c r="I412" s="5">
        <f t="shared" si="3"/>
        <v>0.134883476544976</v>
      </c>
      <c r="J412" s="5">
        <f t="shared" si="4"/>
        <v>0</v>
      </c>
      <c r="K412" s="8">
        <f t="shared" si="5"/>
        <v>0</v>
      </c>
      <c r="L412" s="5" t="e">
        <f t="shared" si="6"/>
        <v>#DIV/0!</v>
      </c>
      <c r="M412" s="8">
        <f t="shared" si="7"/>
        <v>0</v>
      </c>
      <c r="N412" s="5" t="e">
        <f t="shared" si="8"/>
        <v>#DIV/0!</v>
      </c>
      <c r="O412" s="5">
        <f t="shared" si="10"/>
        <v>0</v>
      </c>
      <c r="P412" s="12" t="e">
        <f t="shared" si="11"/>
        <v>#DIV/0!</v>
      </c>
    </row>
    <row r="413" ht="15.75" customHeight="1" spans="1:16">
      <c r="A413" s="54"/>
      <c r="B413" s="54"/>
      <c r="C413" s="54"/>
      <c r="D413" s="54"/>
      <c r="E413" s="54"/>
      <c r="F413" s="73">
        <v>4.11</v>
      </c>
      <c r="G413" s="5">
        <f t="shared" si="9"/>
        <v>23.5197096039711</v>
      </c>
      <c r="H413" s="5">
        <f t="shared" si="2"/>
        <v>7.4280602918687</v>
      </c>
      <c r="I413" s="5">
        <f t="shared" si="3"/>
        <v>0.13357299733893</v>
      </c>
      <c r="J413" s="5">
        <f t="shared" si="4"/>
        <v>0</v>
      </c>
      <c r="K413" s="8">
        <f t="shared" si="5"/>
        <v>0</v>
      </c>
      <c r="L413" s="5" t="e">
        <f t="shared" si="6"/>
        <v>#DIV/0!</v>
      </c>
      <c r="M413" s="8">
        <f t="shared" si="7"/>
        <v>0</v>
      </c>
      <c r="N413" s="5" t="e">
        <f t="shared" si="8"/>
        <v>#DIV/0!</v>
      </c>
      <c r="O413" s="5">
        <f t="shared" si="10"/>
        <v>0</v>
      </c>
      <c r="P413" s="12" t="e">
        <f t="shared" si="11"/>
        <v>#DIV/0!</v>
      </c>
    </row>
    <row r="414" ht="15.75" customHeight="1" spans="1:16">
      <c r="A414" s="54"/>
      <c r="B414" s="54"/>
      <c r="C414" s="54"/>
      <c r="D414" s="54"/>
      <c r="E414" s="54"/>
      <c r="F414" s="73">
        <v>4.12</v>
      </c>
      <c r="G414" s="5">
        <f t="shared" si="9"/>
        <v>23.5940034991966</v>
      </c>
      <c r="H414" s="5">
        <f t="shared" si="2"/>
        <v>7.42938952254838</v>
      </c>
      <c r="I414" s="5">
        <f t="shared" si="3"/>
        <v>0.132275250276164</v>
      </c>
      <c r="J414" s="5">
        <f t="shared" si="4"/>
        <v>0</v>
      </c>
      <c r="K414" s="8">
        <f t="shared" si="5"/>
        <v>0</v>
      </c>
      <c r="L414" s="5" t="e">
        <f t="shared" si="6"/>
        <v>#DIV/0!</v>
      </c>
      <c r="M414" s="8">
        <f t="shared" si="7"/>
        <v>0</v>
      </c>
      <c r="N414" s="5" t="e">
        <f t="shared" si="8"/>
        <v>#DIV/0!</v>
      </c>
      <c r="O414" s="5">
        <f t="shared" si="10"/>
        <v>0</v>
      </c>
      <c r="P414" s="12" t="e">
        <f t="shared" si="11"/>
        <v>#DIV/0!</v>
      </c>
    </row>
    <row r="415" ht="15.75" customHeight="1" spans="1:16">
      <c r="A415" s="54"/>
      <c r="B415" s="54"/>
      <c r="C415" s="54"/>
      <c r="D415" s="54"/>
      <c r="E415" s="54"/>
      <c r="F415" s="73">
        <v>4.13</v>
      </c>
      <c r="G415" s="5">
        <f t="shared" si="9"/>
        <v>23.6683105575856</v>
      </c>
      <c r="H415" s="5">
        <f t="shared" si="2"/>
        <v>7.43070583890223</v>
      </c>
      <c r="I415" s="5">
        <f t="shared" si="3"/>
        <v>0.130990111655767</v>
      </c>
      <c r="J415" s="5">
        <f t="shared" si="4"/>
        <v>0</v>
      </c>
      <c r="K415" s="8">
        <f t="shared" si="5"/>
        <v>0</v>
      </c>
      <c r="L415" s="5" t="e">
        <f t="shared" si="6"/>
        <v>#DIV/0!</v>
      </c>
      <c r="M415" s="8">
        <f t="shared" si="7"/>
        <v>0</v>
      </c>
      <c r="N415" s="5" t="e">
        <f t="shared" si="8"/>
        <v>#DIV/0!</v>
      </c>
      <c r="O415" s="5">
        <f t="shared" si="10"/>
        <v>0</v>
      </c>
      <c r="P415" s="12" t="e">
        <f t="shared" si="11"/>
        <v>#DIV/0!</v>
      </c>
    </row>
    <row r="416" ht="15.75" customHeight="1" spans="1:16">
      <c r="A416" s="54"/>
      <c r="B416" s="54"/>
      <c r="C416" s="54"/>
      <c r="D416" s="54"/>
      <c r="E416" s="54"/>
      <c r="F416" s="73">
        <v>4.14</v>
      </c>
      <c r="G416" s="5">
        <f t="shared" si="9"/>
        <v>23.7426306512496</v>
      </c>
      <c r="H416" s="5">
        <f t="shared" si="2"/>
        <v>7.43200936640117</v>
      </c>
      <c r="I416" s="5">
        <f t="shared" si="3"/>
        <v>0.129717458978659</v>
      </c>
      <c r="J416" s="5">
        <f t="shared" si="4"/>
        <v>0</v>
      </c>
      <c r="K416" s="8">
        <f t="shared" si="5"/>
        <v>0</v>
      </c>
      <c r="L416" s="5" t="e">
        <f t="shared" si="6"/>
        <v>#DIV/0!</v>
      </c>
      <c r="M416" s="8">
        <f t="shared" si="7"/>
        <v>0</v>
      </c>
      <c r="N416" s="5" t="e">
        <f t="shared" si="8"/>
        <v>#DIV/0!</v>
      </c>
      <c r="O416" s="5">
        <f t="shared" si="10"/>
        <v>0</v>
      </c>
      <c r="P416" s="12" t="e">
        <f t="shared" si="11"/>
        <v>#DIV/0!</v>
      </c>
    </row>
    <row r="417" ht="15.75" customHeight="1" spans="1:16">
      <c r="A417" s="54"/>
      <c r="B417" s="54"/>
      <c r="C417" s="54"/>
      <c r="D417" s="54"/>
      <c r="E417" s="54"/>
      <c r="F417" s="73">
        <v>4.15</v>
      </c>
      <c r="G417" s="5">
        <f t="shared" si="9"/>
        <v>23.8169636535426</v>
      </c>
      <c r="H417" s="5">
        <f t="shared" si="2"/>
        <v>7.43330022929712</v>
      </c>
      <c r="I417" s="5">
        <f t="shared" si="3"/>
        <v>0.128457170935921</v>
      </c>
      <c r="J417" s="5">
        <f t="shared" si="4"/>
        <v>0</v>
      </c>
      <c r="K417" s="8">
        <f t="shared" si="5"/>
        <v>0</v>
      </c>
      <c r="L417" s="5" t="e">
        <f t="shared" si="6"/>
        <v>#DIV/0!</v>
      </c>
      <c r="M417" s="8">
        <f t="shared" si="7"/>
        <v>0</v>
      </c>
      <c r="N417" s="5" t="e">
        <f t="shared" si="8"/>
        <v>#DIV/0!</v>
      </c>
      <c r="O417" s="5">
        <f t="shared" si="10"/>
        <v>0</v>
      </c>
      <c r="P417" s="12" t="e">
        <f t="shared" si="11"/>
        <v>#DIV/0!</v>
      </c>
    </row>
    <row r="418" ht="15.75" customHeight="1" spans="1:16">
      <c r="A418" s="54"/>
      <c r="B418" s="54"/>
      <c r="C418" s="54"/>
      <c r="D418" s="54"/>
      <c r="E418" s="54"/>
      <c r="F418" s="73">
        <v>4.16</v>
      </c>
      <c r="G418" s="5">
        <f t="shared" si="9"/>
        <v>23.8913094390489</v>
      </c>
      <c r="H418" s="5">
        <f t="shared" si="2"/>
        <v>7.43457855063478</v>
      </c>
      <c r="I418" s="5">
        <f t="shared" si="3"/>
        <v>0.127209127397223</v>
      </c>
      <c r="J418" s="5">
        <f t="shared" si="4"/>
        <v>0</v>
      </c>
      <c r="K418" s="8">
        <f t="shared" si="5"/>
        <v>0</v>
      </c>
      <c r="L418" s="5" t="e">
        <f t="shared" si="6"/>
        <v>#DIV/0!</v>
      </c>
      <c r="M418" s="8">
        <f t="shared" si="7"/>
        <v>0</v>
      </c>
      <c r="N418" s="5" t="e">
        <f t="shared" si="8"/>
        <v>#DIV/0!</v>
      </c>
      <c r="O418" s="5">
        <f t="shared" si="10"/>
        <v>0</v>
      </c>
      <c r="P418" s="12" t="e">
        <f t="shared" si="11"/>
        <v>#DIV/0!</v>
      </c>
    </row>
    <row r="419" ht="15.75" customHeight="1" spans="1:16">
      <c r="A419" s="54"/>
      <c r="B419" s="54"/>
      <c r="C419" s="54"/>
      <c r="D419" s="54"/>
      <c r="E419" s="54"/>
      <c r="F419" s="73">
        <v>4.17</v>
      </c>
      <c r="G419" s="5">
        <f t="shared" si="9"/>
        <v>23.9656678835716</v>
      </c>
      <c r="H419" s="5">
        <f t="shared" si="2"/>
        <v>7.4358444522634</v>
      </c>
      <c r="I419" s="5">
        <f t="shared" si="3"/>
        <v>0.125973209399382</v>
      </c>
      <c r="J419" s="5">
        <f t="shared" si="4"/>
        <v>0</v>
      </c>
      <c r="K419" s="8">
        <f t="shared" si="5"/>
        <v>0</v>
      </c>
      <c r="L419" s="5" t="e">
        <f t="shared" si="6"/>
        <v>#DIV/0!</v>
      </c>
      <c r="M419" s="8">
        <f t="shared" si="7"/>
        <v>0</v>
      </c>
      <c r="N419" s="5" t="e">
        <f t="shared" si="8"/>
        <v>#DIV/0!</v>
      </c>
      <c r="O419" s="5">
        <f t="shared" si="10"/>
        <v>0</v>
      </c>
      <c r="P419" s="12" t="e">
        <f t="shared" si="11"/>
        <v>#DIV/0!</v>
      </c>
    </row>
    <row r="420" ht="15.75" customHeight="1" spans="1:16">
      <c r="A420" s="54"/>
      <c r="B420" s="54"/>
      <c r="C420" s="54"/>
      <c r="D420" s="54"/>
      <c r="E420" s="54"/>
      <c r="F420" s="73">
        <v>4.18</v>
      </c>
      <c r="G420" s="5">
        <f t="shared" si="9"/>
        <v>24.04003886412</v>
      </c>
      <c r="H420" s="5">
        <f t="shared" si="2"/>
        <v>7.43709805484841</v>
      </c>
      <c r="I420" s="5">
        <f t="shared" si="3"/>
        <v>0.124749299135016</v>
      </c>
      <c r="J420" s="5">
        <f t="shared" si="4"/>
        <v>0</v>
      </c>
      <c r="K420" s="8">
        <f t="shared" si="5"/>
        <v>0</v>
      </c>
      <c r="L420" s="5" t="e">
        <f t="shared" si="6"/>
        <v>#DIV/0!</v>
      </c>
      <c r="M420" s="8">
        <f t="shared" si="7"/>
        <v>0</v>
      </c>
      <c r="N420" s="5" t="e">
        <f t="shared" si="8"/>
        <v>#DIV/0!</v>
      </c>
      <c r="O420" s="5">
        <f t="shared" si="10"/>
        <v>0</v>
      </c>
      <c r="P420" s="12" t="e">
        <f t="shared" si="11"/>
        <v>#DIV/0!</v>
      </c>
    </row>
    <row r="421" ht="15.75" customHeight="1" spans="1:16">
      <c r="A421" s="54"/>
      <c r="B421" s="54"/>
      <c r="C421" s="54"/>
      <c r="D421" s="54"/>
      <c r="E421" s="54"/>
      <c r="F421" s="73">
        <v>4.19</v>
      </c>
      <c r="G421" s="5">
        <f t="shared" si="9"/>
        <v>24.1144222588989</v>
      </c>
      <c r="H421" s="5">
        <f t="shared" si="2"/>
        <v>7.43833947788288</v>
      </c>
      <c r="I421" s="5">
        <f t="shared" si="3"/>
        <v>0.123537279941318</v>
      </c>
      <c r="J421" s="5">
        <f t="shared" si="4"/>
        <v>0</v>
      </c>
      <c r="K421" s="8">
        <f t="shared" si="5"/>
        <v>0</v>
      </c>
      <c r="L421" s="5" t="e">
        <f t="shared" si="6"/>
        <v>#DIV/0!</v>
      </c>
      <c r="M421" s="8">
        <f t="shared" si="7"/>
        <v>0</v>
      </c>
      <c r="N421" s="5" t="e">
        <f t="shared" si="8"/>
        <v>#DIV/0!</v>
      </c>
      <c r="O421" s="5">
        <f t="shared" si="10"/>
        <v>0</v>
      </c>
      <c r="P421" s="12" t="e">
        <f t="shared" si="11"/>
        <v>#DIV/0!</v>
      </c>
    </row>
    <row r="422" ht="15.75" customHeight="1" spans="1:16">
      <c r="A422" s="54"/>
      <c r="B422" s="54"/>
      <c r="C422" s="54"/>
      <c r="D422" s="54"/>
      <c r="E422" s="54"/>
      <c r="F422" s="73">
        <v>4.2</v>
      </c>
      <c r="G422" s="5">
        <f t="shared" si="9"/>
        <v>24.1888179472959</v>
      </c>
      <c r="H422" s="5">
        <f t="shared" si="2"/>
        <v>7.43956883969892</v>
      </c>
      <c r="I422" s="5">
        <f t="shared" si="3"/>
        <v>0.122337036288934</v>
      </c>
      <c r="J422" s="5">
        <f t="shared" si="4"/>
        <v>0</v>
      </c>
      <c r="K422" s="8">
        <f t="shared" si="5"/>
        <v>0</v>
      </c>
      <c r="L422" s="5" t="e">
        <f t="shared" si="6"/>
        <v>#DIV/0!</v>
      </c>
      <c r="M422" s="8">
        <f t="shared" si="7"/>
        <v>0</v>
      </c>
      <c r="N422" s="5" t="e">
        <f t="shared" si="8"/>
        <v>#DIV/0!</v>
      </c>
      <c r="O422" s="5">
        <f t="shared" si="10"/>
        <v>0</v>
      </c>
      <c r="P422" s="12" t="e">
        <f t="shared" si="11"/>
        <v>#DIV/0!</v>
      </c>
    </row>
    <row r="423" ht="15.75" customHeight="1" spans="1:16">
      <c r="A423" s="54"/>
      <c r="B423" s="54"/>
      <c r="C423" s="54"/>
      <c r="D423" s="54"/>
      <c r="E423" s="54"/>
      <c r="F423" s="73">
        <v>4.21</v>
      </c>
      <c r="G423" s="5">
        <f t="shared" si="9"/>
        <v>24.2632258098706</v>
      </c>
      <c r="H423" s="5">
        <f t="shared" si="2"/>
        <v>7.44078625747898</v>
      </c>
      <c r="I423" s="5">
        <f t="shared" si="3"/>
        <v>0.121148453770953</v>
      </c>
      <c r="J423" s="5">
        <f t="shared" si="4"/>
        <v>0</v>
      </c>
      <c r="K423" s="8">
        <f t="shared" si="5"/>
        <v>0</v>
      </c>
      <c r="L423" s="5" t="e">
        <f t="shared" si="6"/>
        <v>#DIV/0!</v>
      </c>
      <c r="M423" s="8">
        <f t="shared" si="7"/>
        <v>0</v>
      </c>
      <c r="N423" s="5" t="e">
        <f t="shared" si="8"/>
        <v>#DIV/0!</v>
      </c>
      <c r="O423" s="5">
        <f t="shared" si="10"/>
        <v>0</v>
      </c>
      <c r="P423" s="12" t="e">
        <f t="shared" si="11"/>
        <v>#DIV/0!</v>
      </c>
    </row>
    <row r="424" ht="15.75" customHeight="1" spans="1:16">
      <c r="A424" s="54"/>
      <c r="B424" s="54"/>
      <c r="C424" s="54"/>
      <c r="D424" s="54"/>
      <c r="E424" s="54"/>
      <c r="F424" s="73">
        <v>4.22</v>
      </c>
      <c r="G424" s="5">
        <f t="shared" si="9"/>
        <v>24.3376457283433</v>
      </c>
      <c r="H424" s="5">
        <f t="shared" si="2"/>
        <v>7.44199184726701</v>
      </c>
      <c r="I424" s="5">
        <f t="shared" si="3"/>
        <v>0.119971419091998</v>
      </c>
      <c r="J424" s="5">
        <f t="shared" si="4"/>
        <v>0</v>
      </c>
      <c r="K424" s="8">
        <f t="shared" si="5"/>
        <v>0</v>
      </c>
      <c r="L424" s="5" t="e">
        <f t="shared" si="6"/>
        <v>#DIV/0!</v>
      </c>
      <c r="M424" s="8">
        <f t="shared" si="7"/>
        <v>0</v>
      </c>
      <c r="N424" s="5" t="e">
        <f t="shared" si="8"/>
        <v>#DIV/0!</v>
      </c>
      <c r="O424" s="5">
        <f t="shared" si="10"/>
        <v>0</v>
      </c>
      <c r="P424" s="12" t="e">
        <f t="shared" si="11"/>
        <v>#DIV/0!</v>
      </c>
    </row>
    <row r="425" ht="15.75" customHeight="1" spans="1:16">
      <c r="A425" s="54"/>
      <c r="B425" s="54"/>
      <c r="C425" s="54"/>
      <c r="D425" s="54"/>
      <c r="E425" s="54"/>
      <c r="F425" s="73">
        <v>4.23</v>
      </c>
      <c r="G425" s="5">
        <f t="shared" si="9"/>
        <v>24.4120775855831</v>
      </c>
      <c r="H425" s="5">
        <f t="shared" si="2"/>
        <v>7.44318572397952</v>
      </c>
      <c r="I425" s="5">
        <f t="shared" si="3"/>
        <v>0.118805820057431</v>
      </c>
      <c r="J425" s="5">
        <f t="shared" si="4"/>
        <v>0</v>
      </c>
      <c r="K425" s="8">
        <f t="shared" si="5"/>
        <v>0</v>
      </c>
      <c r="L425" s="5" t="e">
        <f t="shared" si="6"/>
        <v>#DIV/0!</v>
      </c>
      <c r="M425" s="8">
        <f t="shared" si="7"/>
        <v>0</v>
      </c>
      <c r="N425" s="5" t="e">
        <f t="shared" si="8"/>
        <v>#DIV/0!</v>
      </c>
      <c r="O425" s="5">
        <f t="shared" si="10"/>
        <v>0</v>
      </c>
      <c r="P425" s="12" t="e">
        <f t="shared" si="11"/>
        <v>#DIV/0!</v>
      </c>
    </row>
    <row r="426" ht="15.75" customHeight="1" spans="1:16">
      <c r="A426" s="54"/>
      <c r="B426" s="54"/>
      <c r="C426" s="54"/>
      <c r="D426" s="54"/>
      <c r="E426" s="54"/>
      <c r="F426" s="73">
        <v>4.24</v>
      </c>
      <c r="G426" s="5">
        <f t="shared" si="9"/>
        <v>24.4865212655973</v>
      </c>
      <c r="H426" s="5">
        <f t="shared" si="2"/>
        <v>7.44436800141651</v>
      </c>
      <c r="I426" s="5">
        <f t="shared" si="3"/>
        <v>0.117651545562656</v>
      </c>
      <c r="J426" s="5">
        <f t="shared" si="4"/>
        <v>0</v>
      </c>
      <c r="K426" s="8">
        <f t="shared" si="5"/>
        <v>0</v>
      </c>
      <c r="L426" s="5" t="e">
        <f t="shared" si="6"/>
        <v>#DIV/0!</v>
      </c>
      <c r="M426" s="8">
        <f t="shared" si="7"/>
        <v>0</v>
      </c>
      <c r="N426" s="5" t="e">
        <f t="shared" si="8"/>
        <v>#DIV/0!</v>
      </c>
      <c r="O426" s="5">
        <f t="shared" si="10"/>
        <v>0</v>
      </c>
      <c r="P426" s="12" t="e">
        <f t="shared" si="11"/>
        <v>#DIV/0!</v>
      </c>
    </row>
    <row r="427" ht="15.75" customHeight="1" spans="1:16">
      <c r="A427" s="54"/>
      <c r="B427" s="54"/>
      <c r="C427" s="54"/>
      <c r="D427" s="54"/>
      <c r="E427" s="54"/>
      <c r="F427" s="73">
        <v>4.25</v>
      </c>
      <c r="G427" s="5">
        <f t="shared" si="9"/>
        <v>24.56097665352</v>
      </c>
      <c r="H427" s="5">
        <f t="shared" si="2"/>
        <v>7.44553879227237</v>
      </c>
      <c r="I427" s="5">
        <f t="shared" si="3"/>
        <v>0.116508485582528</v>
      </c>
      <c r="J427" s="5">
        <f t="shared" si="4"/>
        <v>0</v>
      </c>
      <c r="K427" s="8">
        <f t="shared" si="5"/>
        <v>0</v>
      </c>
      <c r="L427" s="5" t="e">
        <f t="shared" si="6"/>
        <v>#DIV/0!</v>
      </c>
      <c r="M427" s="8">
        <f t="shared" si="7"/>
        <v>0</v>
      </c>
      <c r="N427" s="5" t="e">
        <f t="shared" si="8"/>
        <v>#DIV/0!</v>
      </c>
      <c r="O427" s="5">
        <f t="shared" si="10"/>
        <v>0</v>
      </c>
      <c r="P427" s="12" t="e">
        <f t="shared" si="11"/>
        <v>#DIV/0!</v>
      </c>
    </row>
    <row r="428" ht="15.75" customHeight="1" spans="1:16">
      <c r="A428" s="54"/>
      <c r="B428" s="54"/>
      <c r="C428" s="54"/>
      <c r="D428" s="54"/>
      <c r="E428" s="54"/>
      <c r="F428" s="73">
        <v>4.26</v>
      </c>
      <c r="G428" s="5">
        <f t="shared" si="9"/>
        <v>24.6354436356015</v>
      </c>
      <c r="H428" s="5">
        <f t="shared" si="2"/>
        <v>7.44669820814657</v>
      </c>
      <c r="I428" s="5">
        <f t="shared" si="3"/>
        <v>0.115376531160869</v>
      </c>
      <c r="J428" s="5">
        <f t="shared" si="4"/>
        <v>0</v>
      </c>
      <c r="K428" s="8">
        <f t="shared" si="5"/>
        <v>0</v>
      </c>
      <c r="L428" s="5" t="e">
        <f t="shared" si="6"/>
        <v>#DIV/0!</v>
      </c>
      <c r="M428" s="8">
        <f t="shared" si="7"/>
        <v>0</v>
      </c>
      <c r="N428" s="5" t="e">
        <f t="shared" si="8"/>
        <v>#DIV/0!</v>
      </c>
      <c r="O428" s="5">
        <f t="shared" si="10"/>
        <v>0</v>
      </c>
      <c r="P428" s="12" t="e">
        <f t="shared" si="11"/>
        <v>#DIV/0!</v>
      </c>
    </row>
    <row r="429" ht="15.75" customHeight="1" spans="1:16">
      <c r="A429" s="54"/>
      <c r="B429" s="54"/>
      <c r="C429" s="54"/>
      <c r="D429" s="54"/>
      <c r="E429" s="54"/>
      <c r="F429" s="73">
        <v>4.27</v>
      </c>
      <c r="G429" s="5">
        <f t="shared" si="9"/>
        <v>24.709922099197</v>
      </c>
      <c r="H429" s="5">
        <f t="shared" si="2"/>
        <v>7.44784635955434</v>
      </c>
      <c r="I429" s="5">
        <f t="shared" si="3"/>
        <v>0.114255574400079</v>
      </c>
      <c r="J429" s="5">
        <f t="shared" si="4"/>
        <v>0</v>
      </c>
      <c r="K429" s="8">
        <f t="shared" si="5"/>
        <v>0</v>
      </c>
      <c r="L429" s="5" t="e">
        <f t="shared" si="6"/>
        <v>#DIV/0!</v>
      </c>
      <c r="M429" s="8">
        <f t="shared" si="7"/>
        <v>0</v>
      </c>
      <c r="N429" s="5" t="e">
        <f t="shared" si="8"/>
        <v>#DIV/0!</v>
      </c>
      <c r="O429" s="5">
        <f t="shared" si="10"/>
        <v>0</v>
      </c>
      <c r="P429" s="12" t="e">
        <f t="shared" si="11"/>
        <v>#DIV/0!</v>
      </c>
    </row>
    <row r="430" ht="15.75" customHeight="1" spans="1:16">
      <c r="A430" s="54"/>
      <c r="B430" s="54"/>
      <c r="C430" s="54"/>
      <c r="D430" s="54"/>
      <c r="E430" s="54"/>
      <c r="F430" s="73">
        <v>4.28</v>
      </c>
      <c r="G430" s="5">
        <f t="shared" si="9"/>
        <v>24.7844119327564</v>
      </c>
      <c r="H430" s="5">
        <f t="shared" si="2"/>
        <v>7.44898335593716</v>
      </c>
      <c r="I430" s="5">
        <f t="shared" si="3"/>
        <v>0.11314550845085</v>
      </c>
      <c r="J430" s="5">
        <f t="shared" si="4"/>
        <v>0</v>
      </c>
      <c r="K430" s="8">
        <f t="shared" si="5"/>
        <v>0</v>
      </c>
      <c r="L430" s="5" t="e">
        <f t="shared" si="6"/>
        <v>#DIV/0!</v>
      </c>
      <c r="M430" s="8">
        <f t="shared" si="7"/>
        <v>0</v>
      </c>
      <c r="N430" s="5" t="e">
        <f t="shared" si="8"/>
        <v>#DIV/0!</v>
      </c>
      <c r="O430" s="5">
        <f t="shared" si="10"/>
        <v>0</v>
      </c>
      <c r="P430" s="12" t="e">
        <f t="shared" si="11"/>
        <v>#DIV/0!</v>
      </c>
    </row>
    <row r="431" ht="15.75" customHeight="1" spans="1:16">
      <c r="A431" s="54"/>
      <c r="B431" s="54"/>
      <c r="C431" s="54"/>
      <c r="D431" s="54"/>
      <c r="E431" s="54"/>
      <c r="F431" s="73">
        <v>4.29</v>
      </c>
      <c r="G431" s="5">
        <f t="shared" si="9"/>
        <v>24.8589130258131</v>
      </c>
      <c r="H431" s="5">
        <f t="shared" si="2"/>
        <v>7.45010930567324</v>
      </c>
      <c r="I431" s="5">
        <f t="shared" si="3"/>
        <v>0.112046227501987</v>
      </c>
      <c r="J431" s="5">
        <f t="shared" si="4"/>
        <v>0</v>
      </c>
      <c r="K431" s="8">
        <f t="shared" si="5"/>
        <v>0</v>
      </c>
      <c r="L431" s="5" t="e">
        <f t="shared" si="6"/>
        <v>#DIV/0!</v>
      </c>
      <c r="M431" s="8">
        <f t="shared" si="7"/>
        <v>0</v>
      </c>
      <c r="N431" s="5" t="e">
        <f t="shared" si="8"/>
        <v>#DIV/0!</v>
      </c>
      <c r="O431" s="5">
        <f t="shared" si="10"/>
        <v>0</v>
      </c>
      <c r="P431" s="12" t="e">
        <f t="shared" si="11"/>
        <v>#DIV/0!</v>
      </c>
    </row>
    <row r="432" ht="15.75" customHeight="1" spans="1:16">
      <c r="A432" s="54"/>
      <c r="B432" s="54"/>
      <c r="C432" s="54"/>
      <c r="D432" s="54"/>
      <c r="E432" s="54"/>
      <c r="F432" s="73">
        <v>4.3</v>
      </c>
      <c r="G432" s="5">
        <f t="shared" si="9"/>
        <v>24.933425268974</v>
      </c>
      <c r="H432" s="5">
        <f t="shared" si="2"/>
        <v>7.45122431608781</v>
      </c>
      <c r="I432" s="5">
        <f t="shared" si="3"/>
        <v>0.110957626770316</v>
      </c>
      <c r="J432" s="5">
        <f t="shared" si="4"/>
        <v>0</v>
      </c>
      <c r="K432" s="8">
        <f t="shared" si="5"/>
        <v>0</v>
      </c>
      <c r="L432" s="5" t="e">
        <f t="shared" si="6"/>
        <v>#DIV/0!</v>
      </c>
      <c r="M432" s="8">
        <f t="shared" si="7"/>
        <v>0</v>
      </c>
      <c r="N432" s="5" t="e">
        <f t="shared" si="8"/>
        <v>#DIV/0!</v>
      </c>
      <c r="O432" s="5">
        <f t="shared" si="10"/>
        <v>0</v>
      </c>
      <c r="P432" s="12" t="e">
        <f t="shared" si="11"/>
        <v>#DIV/0!</v>
      </c>
    </row>
    <row r="433" ht="15.75" customHeight="1" spans="1:16">
      <c r="A433" s="54"/>
      <c r="B433" s="54"/>
      <c r="C433" s="54"/>
      <c r="D433" s="54"/>
      <c r="E433" s="54"/>
      <c r="F433" s="73">
        <v>4.31</v>
      </c>
      <c r="G433" s="5">
        <f t="shared" si="9"/>
        <v>25.0079485539086</v>
      </c>
      <c r="H433" s="5">
        <f t="shared" si="2"/>
        <v>7.45232849346338</v>
      </c>
      <c r="I433" s="5">
        <f t="shared" si="3"/>
        <v>0.109879602490698</v>
      </c>
      <c r="J433" s="5">
        <f t="shared" si="4"/>
        <v>0</v>
      </c>
      <c r="K433" s="8">
        <f t="shared" si="5"/>
        <v>0</v>
      </c>
      <c r="L433" s="5" t="e">
        <f t="shared" si="6"/>
        <v>#DIV/0!</v>
      </c>
      <c r="M433" s="8">
        <f t="shared" si="7"/>
        <v>0</v>
      </c>
      <c r="N433" s="5" t="e">
        <f t="shared" si="8"/>
        <v>#DIV/0!</v>
      </c>
      <c r="O433" s="5">
        <f t="shared" si="10"/>
        <v>0</v>
      </c>
      <c r="P433" s="12" t="e">
        <f t="shared" si="11"/>
        <v>#DIV/0!</v>
      </c>
    </row>
    <row r="434" ht="15.75" customHeight="1" spans="1:16">
      <c r="A434" s="54"/>
      <c r="B434" s="54"/>
      <c r="C434" s="54"/>
      <c r="D434" s="54"/>
      <c r="E434" s="54"/>
      <c r="F434" s="73">
        <v>4.32</v>
      </c>
      <c r="G434" s="5">
        <f t="shared" si="9"/>
        <v>25.0824827733391</v>
      </c>
      <c r="H434" s="5">
        <f t="shared" si="2"/>
        <v>7.45342194304983</v>
      </c>
      <c r="I434" s="5">
        <f t="shared" si="3"/>
        <v>0.108812051906141</v>
      </c>
      <c r="J434" s="5">
        <f t="shared" si="4"/>
        <v>0</v>
      </c>
      <c r="K434" s="8">
        <f t="shared" si="5"/>
        <v>0</v>
      </c>
      <c r="L434" s="5" t="e">
        <f t="shared" si="6"/>
        <v>#DIV/0!</v>
      </c>
      <c r="M434" s="8">
        <f t="shared" si="7"/>
        <v>0</v>
      </c>
      <c r="N434" s="5" t="e">
        <f t="shared" si="8"/>
        <v>#DIV/0!</v>
      </c>
      <c r="O434" s="5">
        <f t="shared" si="10"/>
        <v>0</v>
      </c>
      <c r="P434" s="12" t="e">
        <f t="shared" si="11"/>
        <v>#DIV/0!</v>
      </c>
    </row>
    <row r="435" ht="15.75" customHeight="1" spans="1:16">
      <c r="A435" s="54"/>
      <c r="B435" s="54"/>
      <c r="C435" s="54"/>
      <c r="D435" s="54"/>
      <c r="E435" s="54"/>
      <c r="F435" s="73">
        <v>4.33</v>
      </c>
      <c r="G435" s="5">
        <f t="shared" si="9"/>
        <v>25.1570278210299</v>
      </c>
      <c r="H435" s="5">
        <f t="shared" si="2"/>
        <v>7.45450476907451</v>
      </c>
      <c r="I435" s="5">
        <f t="shared" si="3"/>
        <v>0.107754873258002</v>
      </c>
      <c r="J435" s="5">
        <f t="shared" si="4"/>
        <v>0</v>
      </c>
      <c r="K435" s="8">
        <f t="shared" si="5"/>
        <v>0</v>
      </c>
      <c r="L435" s="5" t="e">
        <f t="shared" si="6"/>
        <v>#DIV/0!</v>
      </c>
      <c r="M435" s="8">
        <f t="shared" si="7"/>
        <v>0</v>
      </c>
      <c r="N435" s="5" t="e">
        <f t="shared" si="8"/>
        <v>#DIV/0!</v>
      </c>
      <c r="O435" s="5">
        <f t="shared" si="10"/>
        <v>0</v>
      </c>
      <c r="P435" s="12" t="e">
        <f t="shared" si="11"/>
        <v>#DIV/0!</v>
      </c>
    </row>
    <row r="436" ht="15.75" customHeight="1" spans="1:16">
      <c r="A436" s="54"/>
      <c r="B436" s="54"/>
      <c r="C436" s="54"/>
      <c r="D436" s="54"/>
      <c r="E436" s="54"/>
      <c r="F436" s="73">
        <v>4.34</v>
      </c>
      <c r="G436" s="5">
        <f t="shared" si="9"/>
        <v>25.2315835917774</v>
      </c>
      <c r="H436" s="5">
        <f t="shared" si="2"/>
        <v>7.4555770747521</v>
      </c>
      <c r="I436" s="5">
        <f t="shared" si="3"/>
        <v>0.106707965776286</v>
      </c>
      <c r="J436" s="5">
        <f t="shared" si="4"/>
        <v>0</v>
      </c>
      <c r="K436" s="8">
        <f t="shared" si="5"/>
        <v>0</v>
      </c>
      <c r="L436" s="5" t="e">
        <f t="shared" si="6"/>
        <v>#DIV/0!</v>
      </c>
      <c r="M436" s="8">
        <f t="shared" si="7"/>
        <v>0</v>
      </c>
      <c r="N436" s="5" t="e">
        <f t="shared" si="8"/>
        <v>#DIV/0!</v>
      </c>
      <c r="O436" s="5">
        <f t="shared" si="10"/>
        <v>0</v>
      </c>
      <c r="P436" s="12" t="e">
        <f t="shared" si="11"/>
        <v>#DIV/0!</v>
      </c>
    </row>
    <row r="437" ht="15.75" customHeight="1" spans="1:16">
      <c r="A437" s="54"/>
      <c r="B437" s="54"/>
      <c r="C437" s="54"/>
      <c r="D437" s="54"/>
      <c r="E437" s="54"/>
      <c r="F437" s="73">
        <v>4.35</v>
      </c>
      <c r="G437" s="5">
        <f t="shared" si="9"/>
        <v>25.3061499814003</v>
      </c>
      <c r="H437" s="5">
        <f t="shared" si="2"/>
        <v>7.45663896229451</v>
      </c>
      <c r="I437" s="5">
        <f t="shared" si="3"/>
        <v>0.105671229670047</v>
      </c>
      <c r="J437" s="5">
        <f t="shared" si="4"/>
        <v>0</v>
      </c>
      <c r="K437" s="8">
        <f t="shared" si="5"/>
        <v>0</v>
      </c>
      <c r="L437" s="5" t="e">
        <f t="shared" si="6"/>
        <v>#DIV/0!</v>
      </c>
      <c r="M437" s="8">
        <f t="shared" si="7"/>
        <v>0</v>
      </c>
      <c r="N437" s="5" t="e">
        <f t="shared" si="8"/>
        <v>#DIV/0!</v>
      </c>
      <c r="O437" s="5">
        <f t="shared" si="10"/>
        <v>0</v>
      </c>
      <c r="P437" s="12" t="e">
        <f t="shared" si="11"/>
        <v>#DIV/0!</v>
      </c>
    </row>
    <row r="438" ht="15.75" customHeight="1" spans="1:16">
      <c r="A438" s="54"/>
      <c r="B438" s="54"/>
      <c r="C438" s="54"/>
      <c r="D438" s="54"/>
      <c r="E438" s="54"/>
      <c r="F438" s="73">
        <v>4.36</v>
      </c>
      <c r="G438" s="5">
        <f t="shared" si="9"/>
        <v>25.3807268867295</v>
      </c>
      <c r="H438" s="5">
        <f t="shared" si="2"/>
        <v>7.45769053292058</v>
      </c>
      <c r="I438" s="5">
        <f t="shared" si="3"/>
        <v>0.104644566117868</v>
      </c>
      <c r="J438" s="5">
        <f t="shared" si="4"/>
        <v>0</v>
      </c>
      <c r="K438" s="8">
        <f t="shared" si="5"/>
        <v>0</v>
      </c>
      <c r="L438" s="5" t="e">
        <f t="shared" si="6"/>
        <v>#DIV/0!</v>
      </c>
      <c r="M438" s="8">
        <f t="shared" si="7"/>
        <v>0</v>
      </c>
      <c r="N438" s="5" t="e">
        <f t="shared" si="8"/>
        <v>#DIV/0!</v>
      </c>
      <c r="O438" s="5">
        <f t="shared" si="10"/>
        <v>0</v>
      </c>
      <c r="P438" s="12" t="e">
        <f t="shared" si="11"/>
        <v>#DIV/0!</v>
      </c>
    </row>
    <row r="439" ht="15.75" customHeight="1" spans="1:16">
      <c r="A439" s="54"/>
      <c r="B439" s="54"/>
      <c r="C439" s="54"/>
      <c r="D439" s="54"/>
      <c r="E439" s="54"/>
      <c r="F439" s="73">
        <v>4.37</v>
      </c>
      <c r="G439" s="5">
        <f t="shared" si="9"/>
        <v>25.4553142055982</v>
      </c>
      <c r="H439" s="5">
        <f t="shared" si="2"/>
        <v>7.45873188686574</v>
      </c>
      <c r="I439" s="5">
        <f t="shared" si="3"/>
        <v>0.103627877258448</v>
      </c>
      <c r="J439" s="5">
        <f t="shared" si="4"/>
        <v>0</v>
      </c>
      <c r="K439" s="8">
        <f t="shared" si="5"/>
        <v>0</v>
      </c>
      <c r="L439" s="5" t="e">
        <f t="shared" si="6"/>
        <v>#DIV/0!</v>
      </c>
      <c r="M439" s="8">
        <f t="shared" si="7"/>
        <v>0</v>
      </c>
      <c r="N439" s="5" t="e">
        <f t="shared" si="8"/>
        <v>#DIV/0!</v>
      </c>
      <c r="O439" s="5">
        <f t="shared" si="10"/>
        <v>0</v>
      </c>
      <c r="P439" s="12" t="e">
        <f t="shared" si="11"/>
        <v>#DIV/0!</v>
      </c>
    </row>
    <row r="440" ht="15.75" customHeight="1" spans="1:16">
      <c r="A440" s="54"/>
      <c r="B440" s="54"/>
      <c r="C440" s="54"/>
      <c r="D440" s="54"/>
      <c r="E440" s="54"/>
      <c r="F440" s="73">
        <v>4.38</v>
      </c>
      <c r="G440" s="5">
        <f t="shared" si="9"/>
        <v>25.5299118368321</v>
      </c>
      <c r="H440" s="5">
        <f t="shared" si="2"/>
        <v>7.45976312339158</v>
      </c>
      <c r="I440" s="5">
        <f t="shared" si="3"/>
        <v>0.102621066181269</v>
      </c>
      <c r="J440" s="5">
        <f t="shared" si="4"/>
        <v>0</v>
      </c>
      <c r="K440" s="8">
        <f t="shared" si="5"/>
        <v>0</v>
      </c>
      <c r="L440" s="5" t="e">
        <f t="shared" si="6"/>
        <v>#DIV/0!</v>
      </c>
      <c r="M440" s="8">
        <f t="shared" si="7"/>
        <v>0</v>
      </c>
      <c r="N440" s="5" t="e">
        <f t="shared" si="8"/>
        <v>#DIV/0!</v>
      </c>
      <c r="O440" s="5">
        <f t="shared" si="10"/>
        <v>0</v>
      </c>
      <c r="P440" s="12" t="e">
        <f t="shared" si="11"/>
        <v>#DIV/0!</v>
      </c>
    </row>
    <row r="441" ht="15.75" customHeight="1" spans="1:16">
      <c r="A441" s="54"/>
      <c r="B441" s="54"/>
      <c r="C441" s="54"/>
      <c r="D441" s="54"/>
      <c r="E441" s="54"/>
      <c r="F441" s="73">
        <v>4.39</v>
      </c>
      <c r="G441" s="5">
        <f t="shared" si="9"/>
        <v>25.6045196802401</v>
      </c>
      <c r="H441" s="5">
        <f t="shared" si="2"/>
        <v>7.46078434079531</v>
      </c>
      <c r="I441" s="5">
        <f t="shared" si="3"/>
        <v>0.101624036917362</v>
      </c>
      <c r="J441" s="5">
        <f t="shared" si="4"/>
        <v>0</v>
      </c>
      <c r="K441" s="8">
        <f t="shared" si="5"/>
        <v>0</v>
      </c>
      <c r="L441" s="5" t="e">
        <f t="shared" si="6"/>
        <v>#DIV/0!</v>
      </c>
      <c r="M441" s="8">
        <f t="shared" si="7"/>
        <v>0</v>
      </c>
      <c r="N441" s="5" t="e">
        <f t="shared" si="8"/>
        <v>#DIV/0!</v>
      </c>
      <c r="O441" s="5">
        <f t="shared" si="10"/>
        <v>0</v>
      </c>
      <c r="P441" s="12" t="e">
        <f t="shared" si="11"/>
        <v>#DIV/0!</v>
      </c>
    </row>
    <row r="442" ht="15.75" customHeight="1" spans="1:16">
      <c r="A442" s="54"/>
      <c r="B442" s="54"/>
      <c r="C442" s="54"/>
      <c r="D442" s="54"/>
      <c r="E442" s="54"/>
      <c r="F442" s="73">
        <v>4.4</v>
      </c>
      <c r="G442" s="5">
        <f t="shared" si="9"/>
        <v>25.6791376366043</v>
      </c>
      <c r="H442" s="5">
        <f t="shared" si="2"/>
        <v>7.46179563641908</v>
      </c>
      <c r="I442" s="5">
        <f t="shared" si="3"/>
        <v>0.100636694430158</v>
      </c>
      <c r="J442" s="5">
        <f t="shared" si="4"/>
        <v>0</v>
      </c>
      <c r="K442" s="8">
        <f t="shared" si="5"/>
        <v>0</v>
      </c>
      <c r="L442" s="5" t="e">
        <f t="shared" si="6"/>
        <v>#DIV/0!</v>
      </c>
      <c r="M442" s="8">
        <f t="shared" si="7"/>
        <v>0</v>
      </c>
      <c r="N442" s="5" t="e">
        <f t="shared" si="8"/>
        <v>#DIV/0!</v>
      </c>
      <c r="O442" s="5">
        <f t="shared" si="10"/>
        <v>0</v>
      </c>
      <c r="P442" s="12" t="e">
        <f t="shared" si="11"/>
        <v>#DIV/0!</v>
      </c>
    </row>
    <row r="443" ht="15.75" customHeight="1" spans="1:16">
      <c r="A443" s="54"/>
      <c r="B443" s="54"/>
      <c r="C443" s="54"/>
      <c r="D443" s="54"/>
      <c r="E443" s="54"/>
      <c r="F443" s="73">
        <v>4.41</v>
      </c>
      <c r="G443" s="5">
        <f t="shared" si="9"/>
        <v>25.7537656076709</v>
      </c>
      <c r="H443" s="5">
        <f t="shared" si="2"/>
        <v>7.46279710665935</v>
      </c>
      <c r="I443" s="5">
        <f t="shared" si="3"/>
        <v>0.0996589446064283</v>
      </c>
      <c r="J443" s="5">
        <f t="shared" si="4"/>
        <v>0</v>
      </c>
      <c r="K443" s="8">
        <f t="shared" si="5"/>
        <v>0</v>
      </c>
      <c r="L443" s="5" t="e">
        <f t="shared" si="6"/>
        <v>#DIV/0!</v>
      </c>
      <c r="M443" s="8">
        <f t="shared" si="7"/>
        <v>0</v>
      </c>
      <c r="N443" s="5" t="e">
        <f t="shared" si="8"/>
        <v>#DIV/0!</v>
      </c>
      <c r="O443" s="5">
        <f t="shared" si="10"/>
        <v>0</v>
      </c>
      <c r="P443" s="12" t="e">
        <f t="shared" si="11"/>
        <v>#DIV/0!</v>
      </c>
    </row>
    <row r="444" ht="15.75" customHeight="1" spans="1:16">
      <c r="A444" s="54"/>
      <c r="B444" s="54"/>
      <c r="C444" s="54"/>
      <c r="D444" s="54"/>
      <c r="E444" s="54"/>
      <c r="F444" s="73">
        <v>4.42</v>
      </c>
      <c r="G444" s="5">
        <f t="shared" si="9"/>
        <v>25.8284034961406</v>
      </c>
      <c r="H444" s="5">
        <f t="shared" si="2"/>
        <v>7.463788846976</v>
      </c>
      <c r="I444" s="5">
        <f t="shared" si="3"/>
        <v>0.0986906942473145</v>
      </c>
      <c r="J444" s="5">
        <f t="shared" si="4"/>
        <v>0</v>
      </c>
      <c r="K444" s="8">
        <f t="shared" si="5"/>
        <v>0</v>
      </c>
      <c r="L444" s="5" t="e">
        <f t="shared" si="6"/>
        <v>#DIV/0!</v>
      </c>
      <c r="M444" s="8">
        <f t="shared" si="7"/>
        <v>0</v>
      </c>
      <c r="N444" s="5" t="e">
        <f t="shared" si="8"/>
        <v>#DIV/0!</v>
      </c>
      <c r="O444" s="5">
        <f t="shared" si="10"/>
        <v>0</v>
      </c>
      <c r="P444" s="12" t="e">
        <f t="shared" si="11"/>
        <v>#DIV/0!</v>
      </c>
    </row>
    <row r="445" ht="15.75" customHeight="1" spans="1:16">
      <c r="A445" s="54"/>
      <c r="B445" s="54"/>
      <c r="C445" s="54"/>
      <c r="D445" s="54"/>
      <c r="E445" s="54"/>
      <c r="F445" s="73">
        <v>4.43</v>
      </c>
      <c r="G445" s="5">
        <f t="shared" si="9"/>
        <v>25.9030512056596</v>
      </c>
      <c r="H445" s="5">
        <f t="shared" si="2"/>
        <v>7.46477095190144</v>
      </c>
      <c r="I445" s="5">
        <f t="shared" si="3"/>
        <v>0.0977318510594447</v>
      </c>
      <c r="J445" s="5">
        <f t="shared" si="4"/>
        <v>0</v>
      </c>
      <c r="K445" s="8">
        <f t="shared" si="5"/>
        <v>0</v>
      </c>
      <c r="L445" s="5" t="e">
        <f t="shared" si="6"/>
        <v>#DIV/0!</v>
      </c>
      <c r="M445" s="8">
        <f t="shared" si="7"/>
        <v>0</v>
      </c>
      <c r="N445" s="5" t="e">
        <f t="shared" si="8"/>
        <v>#DIV/0!</v>
      </c>
      <c r="O445" s="5">
        <f t="shared" si="10"/>
        <v>0</v>
      </c>
      <c r="P445" s="12" t="e">
        <f t="shared" si="11"/>
        <v>#DIV/0!</v>
      </c>
    </row>
    <row r="446" ht="15.75" customHeight="1" spans="1:16">
      <c r="A446" s="54"/>
      <c r="B446" s="54"/>
      <c r="C446" s="54"/>
      <c r="D446" s="54"/>
      <c r="E446" s="54"/>
      <c r="F446" s="73">
        <v>4.44</v>
      </c>
      <c r="G446" s="5">
        <f t="shared" si="9"/>
        <v>25.9777086408101</v>
      </c>
      <c r="H446" s="5">
        <f t="shared" si="2"/>
        <v>7.46574351504967</v>
      </c>
      <c r="I446" s="5">
        <f t="shared" si="3"/>
        <v>0.0967823236461364</v>
      </c>
      <c r="J446" s="5">
        <f t="shared" si="4"/>
        <v>0</v>
      </c>
      <c r="K446" s="8">
        <f t="shared" si="5"/>
        <v>0</v>
      </c>
      <c r="L446" s="5" t="e">
        <f t="shared" si="6"/>
        <v>#DIV/0!</v>
      </c>
      <c r="M446" s="8">
        <f t="shared" si="7"/>
        <v>0</v>
      </c>
      <c r="N446" s="5" t="e">
        <f t="shared" si="8"/>
        <v>#DIV/0!</v>
      </c>
      <c r="O446" s="5">
        <f t="shared" si="10"/>
        <v>0</v>
      </c>
      <c r="P446" s="12" t="e">
        <f t="shared" si="11"/>
        <v>#DIV/0!</v>
      </c>
    </row>
    <row r="447" ht="15.75" customHeight="1" spans="1:16">
      <c r="A447" s="54"/>
      <c r="B447" s="54"/>
      <c r="C447" s="54"/>
      <c r="D447" s="54"/>
      <c r="E447" s="54"/>
      <c r="F447" s="73">
        <v>4.45</v>
      </c>
      <c r="G447" s="5">
        <f t="shared" si="9"/>
        <v>26.0523757071014</v>
      </c>
      <c r="H447" s="5">
        <f t="shared" si="2"/>
        <v>7.46670662912515</v>
      </c>
      <c r="I447" s="5">
        <f t="shared" si="3"/>
        <v>0.0958420214986842</v>
      </c>
      <c r="J447" s="5">
        <f t="shared" si="4"/>
        <v>0</v>
      </c>
      <c r="K447" s="8">
        <f t="shared" si="5"/>
        <v>0</v>
      </c>
      <c r="L447" s="5" t="e">
        <f t="shared" si="6"/>
        <v>#DIV/0!</v>
      </c>
      <c r="M447" s="8">
        <f t="shared" si="7"/>
        <v>0</v>
      </c>
      <c r="N447" s="5" t="e">
        <f t="shared" si="8"/>
        <v>#DIV/0!</v>
      </c>
      <c r="O447" s="5">
        <f t="shared" si="10"/>
        <v>0</v>
      </c>
      <c r="P447" s="12" t="e">
        <f t="shared" si="11"/>
        <v>#DIV/0!</v>
      </c>
    </row>
    <row r="448" ht="15.75" customHeight="1" spans="1:16">
      <c r="A448" s="54"/>
      <c r="B448" s="54"/>
      <c r="C448" s="54"/>
      <c r="D448" s="54"/>
      <c r="E448" s="54"/>
      <c r="F448" s="73">
        <v>4.46</v>
      </c>
      <c r="G448" s="5">
        <f t="shared" si="9"/>
        <v>26.1270523109607</v>
      </c>
      <c r="H448" s="5">
        <f t="shared" si="2"/>
        <v>7.46766038593167</v>
      </c>
      <c r="I448" s="5">
        <f t="shared" si="3"/>
        <v>0.0949108549877325</v>
      </c>
      <c r="J448" s="5">
        <f t="shared" si="4"/>
        <v>0</v>
      </c>
      <c r="K448" s="8">
        <f t="shared" si="5"/>
        <v>0</v>
      </c>
      <c r="L448" s="5" t="e">
        <f t="shared" si="6"/>
        <v>#DIV/0!</v>
      </c>
      <c r="M448" s="8">
        <f t="shared" si="7"/>
        <v>0</v>
      </c>
      <c r="N448" s="5" t="e">
        <f t="shared" si="8"/>
        <v>#DIV/0!</v>
      </c>
      <c r="O448" s="5">
        <f t="shared" si="10"/>
        <v>0</v>
      </c>
      <c r="P448" s="12" t="e">
        <f t="shared" si="11"/>
        <v>#DIV/0!</v>
      </c>
    </row>
    <row r="449" ht="15.75" customHeight="1" spans="1:16">
      <c r="A449" s="54"/>
      <c r="B449" s="54"/>
      <c r="C449" s="54"/>
      <c r="D449" s="54"/>
      <c r="E449" s="54"/>
      <c r="F449" s="73">
        <v>4.47</v>
      </c>
      <c r="G449" s="5">
        <f t="shared" si="9"/>
        <v>26.2017383597245</v>
      </c>
      <c r="H449" s="5">
        <f t="shared" si="2"/>
        <v>7.46860487638107</v>
      </c>
      <c r="I449" s="5">
        <f t="shared" si="3"/>
        <v>0.0939887353547322</v>
      </c>
      <c r="J449" s="5">
        <f t="shared" si="4"/>
        <v>0</v>
      </c>
      <c r="K449" s="8">
        <f t="shared" si="5"/>
        <v>0</v>
      </c>
      <c r="L449" s="5" t="e">
        <f t="shared" si="6"/>
        <v>#DIV/0!</v>
      </c>
      <c r="M449" s="8">
        <f t="shared" si="7"/>
        <v>0</v>
      </c>
      <c r="N449" s="5" t="e">
        <f t="shared" si="8"/>
        <v>#DIV/0!</v>
      </c>
      <c r="O449" s="5">
        <f t="shared" si="10"/>
        <v>0</v>
      </c>
      <c r="P449" s="12" t="e">
        <f t="shared" si="11"/>
        <v>#DIV/0!</v>
      </c>
    </row>
    <row r="450" ht="15.75" customHeight="1" spans="1:16">
      <c r="A450" s="54"/>
      <c r="B450" s="54"/>
      <c r="C450" s="54"/>
      <c r="D450" s="54"/>
      <c r="E450" s="54"/>
      <c r="F450" s="73">
        <v>4.48</v>
      </c>
      <c r="G450" s="5">
        <f t="shared" si="9"/>
        <v>26.2764337616295</v>
      </c>
      <c r="H450" s="5">
        <f t="shared" si="2"/>
        <v>7.46954019050194</v>
      </c>
      <c r="I450" s="5">
        <f t="shared" si="3"/>
        <v>0.0930755747034802</v>
      </c>
      <c r="J450" s="5">
        <f t="shared" si="4"/>
        <v>0</v>
      </c>
      <c r="K450" s="8">
        <f t="shared" si="5"/>
        <v>0</v>
      </c>
      <c r="L450" s="5" t="e">
        <f t="shared" si="6"/>
        <v>#DIV/0!</v>
      </c>
      <c r="M450" s="8">
        <f t="shared" si="7"/>
        <v>0</v>
      </c>
      <c r="N450" s="5" t="e">
        <f t="shared" si="8"/>
        <v>#DIV/0!</v>
      </c>
      <c r="O450" s="5">
        <f t="shared" si="10"/>
        <v>0</v>
      </c>
      <c r="P450" s="12" t="e">
        <f t="shared" si="11"/>
        <v>#DIV/0!</v>
      </c>
    </row>
    <row r="451" ht="15.75" customHeight="1" spans="1:16">
      <c r="A451" s="54"/>
      <c r="B451" s="54"/>
      <c r="C451" s="54"/>
      <c r="D451" s="54"/>
      <c r="E451" s="54"/>
      <c r="F451" s="73">
        <v>4.49</v>
      </c>
      <c r="G451" s="5">
        <f t="shared" si="9"/>
        <v>26.351138425804</v>
      </c>
      <c r="H451" s="5">
        <f t="shared" si="2"/>
        <v>7.47046641744817</v>
      </c>
      <c r="I451" s="5">
        <f t="shared" si="3"/>
        <v>0.0921712859917416</v>
      </c>
      <c r="J451" s="5">
        <f t="shared" si="4"/>
        <v>0</v>
      </c>
      <c r="K451" s="8">
        <f t="shared" si="5"/>
        <v>0</v>
      </c>
      <c r="L451" s="5" t="e">
        <f t="shared" si="6"/>
        <v>#DIV/0!</v>
      </c>
      <c r="M451" s="8">
        <f t="shared" si="7"/>
        <v>0</v>
      </c>
      <c r="N451" s="5" t="e">
        <f t="shared" si="8"/>
        <v>#DIV/0!</v>
      </c>
      <c r="O451" s="5">
        <f t="shared" si="10"/>
        <v>0</v>
      </c>
      <c r="P451" s="12" t="e">
        <f t="shared" si="11"/>
        <v>#DIV/0!</v>
      </c>
    </row>
    <row r="452" ht="15.75" customHeight="1" spans="1:16">
      <c r="A452" s="54"/>
      <c r="B452" s="54"/>
      <c r="C452" s="54"/>
      <c r="D452" s="54"/>
      <c r="E452" s="54"/>
      <c r="F452" s="73">
        <v>4.5</v>
      </c>
      <c r="G452" s="5">
        <f t="shared" si="9"/>
        <v>26.4258522622591</v>
      </c>
      <c r="H452" s="5">
        <f t="shared" si="2"/>
        <v>7.47138364550749</v>
      </c>
      <c r="I452" s="5">
        <f t="shared" si="3"/>
        <v>0.091275783022952</v>
      </c>
      <c r="J452" s="5">
        <f t="shared" si="4"/>
        <v>0</v>
      </c>
      <c r="K452" s="8">
        <f t="shared" si="5"/>
        <v>0</v>
      </c>
      <c r="L452" s="5" t="e">
        <f t="shared" si="6"/>
        <v>#DIV/0!</v>
      </c>
      <c r="M452" s="8">
        <f t="shared" si="7"/>
        <v>0</v>
      </c>
      <c r="N452" s="5" t="e">
        <f t="shared" si="8"/>
        <v>#DIV/0!</v>
      </c>
      <c r="O452" s="5">
        <f t="shared" si="10"/>
        <v>0</v>
      </c>
      <c r="P452" s="12" t="e">
        <f t="shared" si="11"/>
        <v>#DIV/0!</v>
      </c>
    </row>
    <row r="453" ht="15.75" customHeight="1" spans="1:16">
      <c r="A453" s="54"/>
      <c r="B453" s="54"/>
      <c r="C453" s="54"/>
      <c r="D453" s="54"/>
      <c r="E453" s="54"/>
      <c r="F453" s="73">
        <v>4.51</v>
      </c>
      <c r="G453" s="5">
        <f t="shared" si="9"/>
        <v>26.5005751818802</v>
      </c>
      <c r="H453" s="5">
        <f t="shared" si="2"/>
        <v>7.47229196210982</v>
      </c>
      <c r="I453" s="5">
        <f t="shared" si="3"/>
        <v>0.090388980438002</v>
      </c>
      <c r="J453" s="5">
        <f t="shared" si="4"/>
        <v>0</v>
      </c>
      <c r="K453" s="8">
        <f t="shared" si="5"/>
        <v>0</v>
      </c>
      <c r="L453" s="5" t="e">
        <f t="shared" si="6"/>
        <v>#DIV/0!</v>
      </c>
      <c r="M453" s="8">
        <f t="shared" si="7"/>
        <v>0</v>
      </c>
      <c r="N453" s="5" t="e">
        <f t="shared" si="8"/>
        <v>#DIV/0!</v>
      </c>
      <c r="O453" s="5">
        <f t="shared" si="10"/>
        <v>0</v>
      </c>
      <c r="P453" s="12" t="e">
        <f t="shared" si="11"/>
        <v>#DIV/0!</v>
      </c>
    </row>
    <row r="454" ht="15.75" customHeight="1" spans="1:16">
      <c r="A454" s="54"/>
      <c r="B454" s="54"/>
      <c r="C454" s="54"/>
      <c r="D454" s="54"/>
      <c r="E454" s="54"/>
      <c r="F454" s="73">
        <v>4.52</v>
      </c>
      <c r="G454" s="5">
        <f t="shared" si="9"/>
        <v>26.5753070964185</v>
      </c>
      <c r="H454" s="5">
        <f t="shared" si="2"/>
        <v>7.47319145383567</v>
      </c>
      <c r="I454" s="5">
        <f t="shared" si="3"/>
        <v>0.0895107937071003</v>
      </c>
      <c r="J454" s="5">
        <f t="shared" si="4"/>
        <v>0</v>
      </c>
      <c r="K454" s="8">
        <f t="shared" si="5"/>
        <v>0</v>
      </c>
      <c r="L454" s="5" t="e">
        <f t="shared" si="6"/>
        <v>#DIV/0!</v>
      </c>
      <c r="M454" s="8">
        <f t="shared" si="7"/>
        <v>0</v>
      </c>
      <c r="N454" s="5" t="e">
        <f t="shared" si="8"/>
        <v>#DIV/0!</v>
      </c>
      <c r="O454" s="5">
        <f t="shared" si="10"/>
        <v>0</v>
      </c>
      <c r="P454" s="12" t="e">
        <f t="shared" si="11"/>
        <v>#DIV/0!</v>
      </c>
    </row>
    <row r="455" ht="15.75" customHeight="1" spans="1:16">
      <c r="A455" s="54"/>
      <c r="B455" s="54"/>
      <c r="C455" s="54"/>
      <c r="D455" s="54"/>
      <c r="E455" s="54"/>
      <c r="F455" s="73">
        <v>4.53</v>
      </c>
      <c r="G455" s="5">
        <f t="shared" si="9"/>
        <v>26.6500479184828</v>
      </c>
      <c r="H455" s="5">
        <f t="shared" si="2"/>
        <v>7.47408220642436</v>
      </c>
      <c r="I455" s="5">
        <f t="shared" si="3"/>
        <v>0.0886411391217166</v>
      </c>
      <c r="J455" s="5">
        <f t="shared" si="4"/>
        <v>0</v>
      </c>
      <c r="K455" s="8">
        <f t="shared" si="5"/>
        <v>0</v>
      </c>
      <c r="L455" s="5" t="e">
        <f t="shared" si="6"/>
        <v>#DIV/0!</v>
      </c>
      <c r="M455" s="8">
        <f t="shared" si="7"/>
        <v>0</v>
      </c>
      <c r="N455" s="5" t="e">
        <f t="shared" si="8"/>
        <v>#DIV/0!</v>
      </c>
      <c r="O455" s="5">
        <f t="shared" si="10"/>
        <v>0</v>
      </c>
      <c r="P455" s="12" t="e">
        <f t="shared" si="11"/>
        <v>#DIV/0!</v>
      </c>
    </row>
    <row r="456" ht="15.75" customHeight="1" spans="1:16">
      <c r="A456" s="54"/>
      <c r="B456" s="54"/>
      <c r="C456" s="54"/>
      <c r="D456" s="54"/>
      <c r="E456" s="54"/>
      <c r="F456" s="73">
        <v>4.54</v>
      </c>
      <c r="G456" s="5">
        <f t="shared" si="9"/>
        <v>26.7247975615306</v>
      </c>
      <c r="H456" s="5">
        <f t="shared" si="2"/>
        <v>7.47496430478218</v>
      </c>
      <c r="I456" s="5">
        <f t="shared" si="3"/>
        <v>0.0877799337866029</v>
      </c>
      <c r="J456" s="5">
        <f t="shared" si="4"/>
        <v>0</v>
      </c>
      <c r="K456" s="8">
        <f t="shared" si="5"/>
        <v>0</v>
      </c>
      <c r="L456" s="5" t="e">
        <f t="shared" si="6"/>
        <v>#DIV/0!</v>
      </c>
      <c r="M456" s="8">
        <f t="shared" si="7"/>
        <v>0</v>
      </c>
      <c r="N456" s="5" t="e">
        <f t="shared" si="8"/>
        <v>#DIV/0!</v>
      </c>
      <c r="O456" s="5">
        <f t="shared" si="10"/>
        <v>0</v>
      </c>
      <c r="P456" s="12" t="e">
        <f t="shared" si="11"/>
        <v>#DIV/0!</v>
      </c>
    </row>
    <row r="457" ht="15.75" customHeight="1" spans="1:16">
      <c r="A457" s="54"/>
      <c r="B457" s="54"/>
      <c r="C457" s="54"/>
      <c r="D457" s="54"/>
      <c r="E457" s="54"/>
      <c r="F457" s="73">
        <v>4.55</v>
      </c>
      <c r="G457" s="5">
        <f t="shared" si="9"/>
        <v>26.7995559398605</v>
      </c>
      <c r="H457" s="5">
        <f t="shared" si="2"/>
        <v>7.47583783299054</v>
      </c>
      <c r="I457" s="5">
        <f t="shared" si="3"/>
        <v>0.0869270956118909</v>
      </c>
      <c r="J457" s="5">
        <f t="shared" si="4"/>
        <v>0</v>
      </c>
      <c r="K457" s="8">
        <f t="shared" si="5"/>
        <v>0</v>
      </c>
      <c r="L457" s="5" t="e">
        <f t="shared" si="6"/>
        <v>#DIV/0!</v>
      </c>
      <c r="M457" s="8">
        <f t="shared" si="7"/>
        <v>0</v>
      </c>
      <c r="N457" s="5" t="e">
        <f t="shared" si="8"/>
        <v>#DIV/0!</v>
      </c>
      <c r="O457" s="5">
        <f t="shared" si="10"/>
        <v>0</v>
      </c>
      <c r="P457" s="12" t="e">
        <f t="shared" si="11"/>
        <v>#DIV/0!</v>
      </c>
    </row>
    <row r="458" ht="15.75" customHeight="1" spans="1:16">
      <c r="A458" s="54"/>
      <c r="B458" s="54"/>
      <c r="C458" s="54"/>
      <c r="D458" s="54"/>
      <c r="E458" s="54"/>
      <c r="F458" s="73">
        <v>4.56</v>
      </c>
      <c r="G458" s="5">
        <f t="shared" si="9"/>
        <v>26.8743229686036</v>
      </c>
      <c r="H458" s="5">
        <f t="shared" si="2"/>
        <v>7.47670287431389</v>
      </c>
      <c r="I458" s="5">
        <f t="shared" si="3"/>
        <v>0.0860825433052682</v>
      </c>
      <c r="J458" s="5">
        <f t="shared" si="4"/>
        <v>0</v>
      </c>
      <c r="K458" s="8">
        <f t="shared" si="5"/>
        <v>0</v>
      </c>
      <c r="L458" s="5" t="e">
        <f t="shared" si="6"/>
        <v>#DIV/0!</v>
      </c>
      <c r="M458" s="8">
        <f t="shared" si="7"/>
        <v>0</v>
      </c>
      <c r="N458" s="5" t="e">
        <f t="shared" si="8"/>
        <v>#DIV/0!</v>
      </c>
      <c r="O458" s="5">
        <f t="shared" si="10"/>
        <v>0</v>
      </c>
      <c r="P458" s="12" t="e">
        <f t="shared" si="11"/>
        <v>#DIV/0!</v>
      </c>
    </row>
    <row r="459" ht="15.75" customHeight="1" spans="1:16">
      <c r="A459" s="54"/>
      <c r="B459" s="54"/>
      <c r="C459" s="54"/>
      <c r="D459" s="54"/>
      <c r="E459" s="54"/>
      <c r="F459" s="73">
        <v>4.57</v>
      </c>
      <c r="G459" s="5">
        <f t="shared" si="9"/>
        <v>26.9490985637157</v>
      </c>
      <c r="H459" s="5">
        <f t="shared" si="2"/>
        <v>7.47755951120777</v>
      </c>
      <c r="I459" s="5">
        <f t="shared" si="3"/>
        <v>0.0852461963642291</v>
      </c>
      <c r="J459" s="5">
        <f t="shared" si="4"/>
        <v>0</v>
      </c>
      <c r="K459" s="8">
        <f t="shared" si="5"/>
        <v>0</v>
      </c>
      <c r="L459" s="5" t="e">
        <f t="shared" si="6"/>
        <v>#DIV/0!</v>
      </c>
      <c r="M459" s="8">
        <f t="shared" si="7"/>
        <v>0</v>
      </c>
      <c r="N459" s="5" t="e">
        <f t="shared" si="8"/>
        <v>#DIV/0!</v>
      </c>
      <c r="O459" s="5">
        <f t="shared" si="10"/>
        <v>0</v>
      </c>
      <c r="P459" s="12" t="e">
        <f t="shared" si="11"/>
        <v>#DIV/0!</v>
      </c>
    </row>
    <row r="460" ht="15.75" customHeight="1" spans="1:16">
      <c r="A460" s="54"/>
      <c r="B460" s="54"/>
      <c r="C460" s="54"/>
      <c r="D460" s="54"/>
      <c r="E460" s="54"/>
      <c r="F460" s="73">
        <v>4.58</v>
      </c>
      <c r="G460" s="5">
        <f t="shared" si="9"/>
        <v>27.023882641969</v>
      </c>
      <c r="H460" s="5">
        <f t="shared" si="2"/>
        <v>7.47840782532658</v>
      </c>
      <c r="I460" s="5">
        <f t="shared" si="3"/>
        <v>0.0844179750684014</v>
      </c>
      <c r="J460" s="5">
        <f t="shared" si="4"/>
        <v>0</v>
      </c>
      <c r="K460" s="8">
        <f t="shared" si="5"/>
        <v>0</v>
      </c>
      <c r="L460" s="5" t="e">
        <f t="shared" si="6"/>
        <v>#DIV/0!</v>
      </c>
      <c r="M460" s="8">
        <f t="shared" si="7"/>
        <v>0</v>
      </c>
      <c r="N460" s="5" t="e">
        <f t="shared" si="8"/>
        <v>#DIV/0!</v>
      </c>
      <c r="O460" s="5">
        <f t="shared" si="10"/>
        <v>0</v>
      </c>
      <c r="P460" s="12" t="e">
        <f t="shared" si="11"/>
        <v>#DIV/0!</v>
      </c>
    </row>
    <row r="461" ht="15.75" customHeight="1" spans="1:16">
      <c r="A461" s="54"/>
      <c r="B461" s="54"/>
      <c r="C461" s="54"/>
      <c r="D461" s="54"/>
      <c r="E461" s="54"/>
      <c r="F461" s="73">
        <v>4.59</v>
      </c>
      <c r="G461" s="5">
        <f t="shared" si="9"/>
        <v>27.0986751209443</v>
      </c>
      <c r="H461" s="5">
        <f t="shared" si="2"/>
        <v>7.47924789753139</v>
      </c>
      <c r="I461" s="5">
        <f t="shared" si="3"/>
        <v>0.0835978004719471</v>
      </c>
      <c r="J461" s="5">
        <f t="shared" si="4"/>
        <v>0</v>
      </c>
      <c r="K461" s="8">
        <f t="shared" si="5"/>
        <v>0</v>
      </c>
      <c r="L461" s="5" t="e">
        <f t="shared" si="6"/>
        <v>#DIV/0!</v>
      </c>
      <c r="M461" s="8">
        <f t="shared" si="7"/>
        <v>0</v>
      </c>
      <c r="N461" s="5" t="e">
        <f t="shared" si="8"/>
        <v>#DIV/0!</v>
      </c>
      <c r="O461" s="5">
        <f t="shared" si="10"/>
        <v>0</v>
      </c>
      <c r="P461" s="12" t="e">
        <f t="shared" si="11"/>
        <v>#DIV/0!</v>
      </c>
    </row>
    <row r="462" ht="15.75" customHeight="1" spans="1:16">
      <c r="A462" s="54"/>
      <c r="B462" s="54"/>
      <c r="C462" s="54"/>
      <c r="D462" s="54"/>
      <c r="E462" s="54"/>
      <c r="F462" s="73">
        <v>4.6</v>
      </c>
      <c r="G462" s="5">
        <f t="shared" si="9"/>
        <v>27.1734759190233</v>
      </c>
      <c r="H462" s="5">
        <f t="shared" si="2"/>
        <v>7.48007980789767</v>
      </c>
      <c r="I462" s="5">
        <f t="shared" si="3"/>
        <v>0.0827855943960374</v>
      </c>
      <c r="J462" s="5">
        <f t="shared" si="4"/>
        <v>0</v>
      </c>
      <c r="K462" s="8">
        <f t="shared" si="5"/>
        <v>0</v>
      </c>
      <c r="L462" s="5" t="e">
        <f t="shared" si="6"/>
        <v>#DIV/0!</v>
      </c>
      <c r="M462" s="8">
        <f t="shared" si="7"/>
        <v>0</v>
      </c>
      <c r="N462" s="5" t="e">
        <f t="shared" si="8"/>
        <v>#DIV/0!</v>
      </c>
      <c r="O462" s="5">
        <f t="shared" si="10"/>
        <v>0</v>
      </c>
      <c r="P462" s="12" t="e">
        <f t="shared" si="11"/>
        <v>#DIV/0!</v>
      </c>
    </row>
    <row r="463" ht="15.75" customHeight="1" spans="1:16">
      <c r="A463" s="54"/>
      <c r="B463" s="54"/>
      <c r="C463" s="54"/>
      <c r="D463" s="54"/>
      <c r="E463" s="54"/>
      <c r="F463" s="73">
        <v>4.61</v>
      </c>
      <c r="G463" s="5">
        <f t="shared" si="9"/>
        <v>27.2482849553805</v>
      </c>
      <c r="H463" s="5">
        <f t="shared" si="2"/>
        <v>7.4809036357229</v>
      </c>
      <c r="I463" s="5">
        <f t="shared" si="3"/>
        <v>0.0819812794214008</v>
      </c>
      <c r="J463" s="5">
        <f t="shared" si="4"/>
        <v>0</v>
      </c>
      <c r="K463" s="8">
        <f t="shared" si="5"/>
        <v>0</v>
      </c>
      <c r="L463" s="5" t="e">
        <f t="shared" si="6"/>
        <v>#DIV/0!</v>
      </c>
      <c r="M463" s="8">
        <f t="shared" si="7"/>
        <v>0</v>
      </c>
      <c r="N463" s="5" t="e">
        <f t="shared" si="8"/>
        <v>#DIV/0!</v>
      </c>
      <c r="O463" s="5">
        <f t="shared" si="10"/>
        <v>0</v>
      </c>
      <c r="P463" s="12" t="e">
        <f t="shared" si="11"/>
        <v>#DIV/0!</v>
      </c>
    </row>
    <row r="464" ht="15.75" customHeight="1" spans="1:16">
      <c r="A464" s="54"/>
      <c r="B464" s="54"/>
      <c r="C464" s="54"/>
      <c r="D464" s="54"/>
      <c r="E464" s="54"/>
      <c r="F464" s="73">
        <v>4.62</v>
      </c>
      <c r="G464" s="5">
        <f t="shared" si="9"/>
        <v>27.3231021499759</v>
      </c>
      <c r="H464" s="5">
        <f t="shared" si="2"/>
        <v>7.48171945953413</v>
      </c>
      <c r="I464" s="5">
        <f t="shared" si="3"/>
        <v>0.0811847788809439</v>
      </c>
      <c r="J464" s="5">
        <f t="shared" si="4"/>
        <v>0</v>
      </c>
      <c r="K464" s="8">
        <f t="shared" si="5"/>
        <v>0</v>
      </c>
      <c r="L464" s="5" t="e">
        <f t="shared" si="6"/>
        <v>#DIV/0!</v>
      </c>
      <c r="M464" s="8">
        <f t="shared" si="7"/>
        <v>0</v>
      </c>
      <c r="N464" s="5" t="e">
        <f t="shared" si="8"/>
        <v>#DIV/0!</v>
      </c>
      <c r="O464" s="5">
        <f t="shared" si="10"/>
        <v>0</v>
      </c>
      <c r="P464" s="12" t="e">
        <f t="shared" si="11"/>
        <v>#DIV/0!</v>
      </c>
    </row>
    <row r="465" ht="15.75" customHeight="1" spans="1:16">
      <c r="A465" s="54"/>
      <c r="B465" s="54"/>
      <c r="C465" s="54"/>
      <c r="D465" s="54"/>
      <c r="E465" s="54"/>
      <c r="F465" s="73">
        <v>4.63</v>
      </c>
      <c r="G465" s="5">
        <f t="shared" si="9"/>
        <v>27.3979274235468</v>
      </c>
      <c r="H465" s="5">
        <f t="shared" si="2"/>
        <v>7.48252735709547</v>
      </c>
      <c r="I465" s="5">
        <f t="shared" si="3"/>
        <v>0.0803960168524427</v>
      </c>
      <c r="J465" s="5">
        <f t="shared" si="4"/>
        <v>0</v>
      </c>
      <c r="K465" s="8">
        <f t="shared" si="5"/>
        <v>0</v>
      </c>
      <c r="L465" s="5" t="e">
        <f t="shared" si="6"/>
        <v>#DIV/0!</v>
      </c>
      <c r="M465" s="8">
        <f t="shared" si="7"/>
        <v>0</v>
      </c>
      <c r="N465" s="5" t="e">
        <f t="shared" si="8"/>
        <v>#DIV/0!</v>
      </c>
      <c r="O465" s="5">
        <f t="shared" si="10"/>
        <v>0</v>
      </c>
      <c r="P465" s="12" t="e">
        <f t="shared" si="11"/>
        <v>#DIV/0!</v>
      </c>
    </row>
    <row r="466" ht="15.75" customHeight="1" spans="1:16">
      <c r="A466" s="54"/>
      <c r="B466" s="54"/>
      <c r="C466" s="54"/>
      <c r="D466" s="54"/>
      <c r="E466" s="54"/>
      <c r="F466" s="73">
        <v>4.64</v>
      </c>
      <c r="G466" s="5">
        <f t="shared" si="9"/>
        <v>27.472760697601</v>
      </c>
      <c r="H466" s="5">
        <f t="shared" si="2"/>
        <v>7.48332740541552</v>
      </c>
      <c r="I466" s="5">
        <f t="shared" si="3"/>
        <v>0.0796149181513063</v>
      </c>
      <c r="J466" s="5">
        <f t="shared" si="4"/>
        <v>0</v>
      </c>
      <c r="K466" s="8">
        <f t="shared" si="5"/>
        <v>0</v>
      </c>
      <c r="L466" s="5" t="e">
        <f t="shared" si="6"/>
        <v>#DIV/0!</v>
      </c>
      <c r="M466" s="8">
        <f t="shared" si="7"/>
        <v>0</v>
      </c>
      <c r="N466" s="5" t="e">
        <f t="shared" si="8"/>
        <v>#DIV/0!</v>
      </c>
      <c r="O466" s="5">
        <f t="shared" si="10"/>
        <v>0</v>
      </c>
      <c r="P466" s="12" t="e">
        <f t="shared" si="11"/>
        <v>#DIV/0!</v>
      </c>
    </row>
    <row r="467" ht="15.75" customHeight="1" spans="1:16">
      <c r="A467" s="54"/>
      <c r="B467" s="54"/>
      <c r="C467" s="54"/>
      <c r="D467" s="54"/>
      <c r="E467" s="54"/>
      <c r="F467" s="73">
        <v>4.65</v>
      </c>
      <c r="G467" s="5">
        <f t="shared" si="9"/>
        <v>27.5476018944085</v>
      </c>
      <c r="H467" s="5">
        <f t="shared" si="2"/>
        <v>7.48411968075466</v>
      </c>
      <c r="I467" s="5">
        <f t="shared" si="3"/>
        <v>0.0788414083234102</v>
      </c>
      <c r="J467" s="5">
        <f t="shared" si="4"/>
        <v>0</v>
      </c>
      <c r="K467" s="8">
        <f t="shared" si="5"/>
        <v>0</v>
      </c>
      <c r="L467" s="5" t="e">
        <f t="shared" si="6"/>
        <v>#DIV/0!</v>
      </c>
      <c r="M467" s="8">
        <f t="shared" si="7"/>
        <v>0</v>
      </c>
      <c r="N467" s="5" t="e">
        <f t="shared" si="8"/>
        <v>#DIV/0!</v>
      </c>
      <c r="O467" s="5">
        <f t="shared" si="10"/>
        <v>0</v>
      </c>
      <c r="P467" s="12" t="e">
        <f t="shared" si="11"/>
        <v>#DIV/0!</v>
      </c>
    </row>
    <row r="468" ht="15.75" customHeight="1" spans="1:16">
      <c r="A468" s="54"/>
      <c r="B468" s="54"/>
      <c r="C468" s="54"/>
      <c r="D468" s="54"/>
      <c r="E468" s="54"/>
      <c r="F468" s="73">
        <v>4.66</v>
      </c>
      <c r="G468" s="5">
        <f t="shared" si="9"/>
        <v>27.6224509369948</v>
      </c>
      <c r="H468" s="5">
        <f t="shared" si="2"/>
        <v>7.48490425863238</v>
      </c>
      <c r="I468" s="5">
        <f t="shared" si="3"/>
        <v>0.0780754136379993</v>
      </c>
      <c r="J468" s="5">
        <f t="shared" si="4"/>
        <v>0</v>
      </c>
      <c r="K468" s="8">
        <f t="shared" si="5"/>
        <v>0</v>
      </c>
      <c r="L468" s="5" t="e">
        <f t="shared" si="6"/>
        <v>#DIV/0!</v>
      </c>
      <c r="M468" s="8">
        <f t="shared" si="7"/>
        <v>0</v>
      </c>
      <c r="N468" s="5" t="e">
        <f t="shared" si="8"/>
        <v>#DIV/0!</v>
      </c>
      <c r="O468" s="5">
        <f t="shared" si="10"/>
        <v>0</v>
      </c>
      <c r="P468" s="12" t="e">
        <f t="shared" si="11"/>
        <v>#DIV/0!</v>
      </c>
    </row>
    <row r="469" ht="15.75" customHeight="1" spans="1:16">
      <c r="A469" s="54"/>
      <c r="B469" s="54"/>
      <c r="C469" s="54"/>
      <c r="D469" s="54"/>
      <c r="E469" s="54"/>
      <c r="F469" s="73">
        <v>4.67</v>
      </c>
      <c r="G469" s="5">
        <f t="shared" si="9"/>
        <v>27.6973077491332</v>
      </c>
      <c r="H469" s="5">
        <f t="shared" si="2"/>
        <v>7.48568121383444</v>
      </c>
      <c r="I469" s="5">
        <f t="shared" si="3"/>
        <v>0.0773168610806598</v>
      </c>
      <c r="J469" s="5">
        <f t="shared" si="4"/>
        <v>0</v>
      </c>
      <c r="K469" s="8">
        <f t="shared" si="5"/>
        <v>0</v>
      </c>
      <c r="L469" s="5" t="e">
        <f t="shared" si="6"/>
        <v>#DIV/0!</v>
      </c>
      <c r="M469" s="8">
        <f t="shared" si="7"/>
        <v>0</v>
      </c>
      <c r="N469" s="5" t="e">
        <f t="shared" si="8"/>
        <v>#DIV/0!</v>
      </c>
      <c r="O469" s="5">
        <f t="shared" si="10"/>
        <v>0</v>
      </c>
      <c r="P469" s="12" t="e">
        <f t="shared" si="11"/>
        <v>#DIV/0!</v>
      </c>
    </row>
    <row r="470" ht="15.75" customHeight="1" spans="1:16">
      <c r="A470" s="54"/>
      <c r="B470" s="54"/>
      <c r="C470" s="54"/>
      <c r="D470" s="54"/>
      <c r="E470" s="54"/>
      <c r="F470" s="73">
        <v>4.68</v>
      </c>
      <c r="G470" s="5">
        <f t="shared" si="9"/>
        <v>27.7721722553374</v>
      </c>
      <c r="H470" s="5">
        <f t="shared" si="2"/>
        <v>7.48645062041999</v>
      </c>
      <c r="I470" s="5">
        <f t="shared" si="3"/>
        <v>0.0765656783463598</v>
      </c>
      <c r="J470" s="5">
        <f t="shared" si="4"/>
        <v>0</v>
      </c>
      <c r="K470" s="8">
        <f t="shared" si="5"/>
        <v>0</v>
      </c>
      <c r="L470" s="5" t="e">
        <f t="shared" si="6"/>
        <v>#DIV/0!</v>
      </c>
      <c r="M470" s="8">
        <f t="shared" si="7"/>
        <v>0</v>
      </c>
      <c r="N470" s="5" t="e">
        <f t="shared" si="8"/>
        <v>#DIV/0!</v>
      </c>
      <c r="O470" s="5">
        <f t="shared" si="10"/>
        <v>0</v>
      </c>
      <c r="P470" s="12" t="e">
        <f t="shared" si="11"/>
        <v>#DIV/0!</v>
      </c>
    </row>
    <row r="471" ht="15.75" customHeight="1" spans="1:16">
      <c r="A471" s="54"/>
      <c r="B471" s="54"/>
      <c r="C471" s="54"/>
      <c r="D471" s="54"/>
      <c r="E471" s="54"/>
      <c r="F471" s="73">
        <v>4.69</v>
      </c>
      <c r="G471" s="5">
        <f t="shared" si="9"/>
        <v>27.8470443808547</v>
      </c>
      <c r="H471" s="5">
        <f t="shared" si="2"/>
        <v>7.48721255172869</v>
      </c>
      <c r="I471" s="5">
        <f t="shared" si="3"/>
        <v>0.0758217938325568</v>
      </c>
      <c r="J471" s="5">
        <f t="shared" si="4"/>
        <v>0</v>
      </c>
      <c r="K471" s="8">
        <f t="shared" si="5"/>
        <v>0</v>
      </c>
      <c r="L471" s="5" t="e">
        <f t="shared" si="6"/>
        <v>#DIV/0!</v>
      </c>
      <c r="M471" s="8">
        <f t="shared" si="7"/>
        <v>0</v>
      </c>
      <c r="N471" s="5" t="e">
        <f t="shared" si="8"/>
        <v>#DIV/0!</v>
      </c>
      <c r="O471" s="5">
        <f t="shared" si="10"/>
        <v>0</v>
      </c>
      <c r="P471" s="12" t="e">
        <f t="shared" si="11"/>
        <v>#DIV/0!</v>
      </c>
    </row>
    <row r="472" ht="15.75" customHeight="1" spans="1:16">
      <c r="A472" s="54"/>
      <c r="B472" s="54"/>
      <c r="C472" s="54"/>
      <c r="D472" s="54"/>
      <c r="E472" s="54"/>
      <c r="F472" s="73">
        <v>4.7</v>
      </c>
      <c r="G472" s="5">
        <f t="shared" si="9"/>
        <v>27.9219240516585</v>
      </c>
      <c r="H472" s="5">
        <f t="shared" si="2"/>
        <v>7.48796708038761</v>
      </c>
      <c r="I472" s="5">
        <f t="shared" si="3"/>
        <v>0.0750851366323732</v>
      </c>
      <c r="J472" s="5">
        <f t="shared" si="4"/>
        <v>0</v>
      </c>
      <c r="K472" s="8">
        <f t="shared" si="5"/>
        <v>0</v>
      </c>
      <c r="L472" s="5" t="e">
        <f t="shared" si="6"/>
        <v>#DIV/0!</v>
      </c>
      <c r="M472" s="8">
        <f t="shared" si="7"/>
        <v>0</v>
      </c>
      <c r="N472" s="5" t="e">
        <f t="shared" si="8"/>
        <v>#DIV/0!</v>
      </c>
      <c r="O472" s="5">
        <f t="shared" si="10"/>
        <v>0</v>
      </c>
      <c r="P472" s="12" t="e">
        <f t="shared" si="11"/>
        <v>#DIV/0!</v>
      </c>
    </row>
    <row r="473" ht="15.75" customHeight="1" spans="1:16">
      <c r="A473" s="54"/>
      <c r="B473" s="54"/>
      <c r="C473" s="54"/>
      <c r="D473" s="54"/>
      <c r="E473" s="54"/>
      <c r="F473" s="73">
        <v>4.71</v>
      </c>
      <c r="G473" s="5">
        <f t="shared" si="9"/>
        <v>27.9968111944417</v>
      </c>
      <c r="H473" s="5">
        <f t="shared" si="2"/>
        <v>7.48871427831825</v>
      </c>
      <c r="I473" s="5">
        <f t="shared" si="3"/>
        <v>0.0743556365278364</v>
      </c>
      <c r="J473" s="5">
        <f t="shared" si="4"/>
        <v>0</v>
      </c>
      <c r="K473" s="8">
        <f t="shared" si="5"/>
        <v>0</v>
      </c>
      <c r="L473" s="5" t="e">
        <f t="shared" si="6"/>
        <v>#DIV/0!</v>
      </c>
      <c r="M473" s="8">
        <f t="shared" si="7"/>
        <v>0</v>
      </c>
      <c r="N473" s="5" t="e">
        <f t="shared" si="8"/>
        <v>#DIV/0!</v>
      </c>
      <c r="O473" s="5">
        <f t="shared" si="10"/>
        <v>0</v>
      </c>
      <c r="P473" s="12" t="e">
        <f t="shared" si="11"/>
        <v>#DIV/0!</v>
      </c>
    </row>
    <row r="474" ht="15.75" customHeight="1" spans="1:16">
      <c r="A474" s="54"/>
      <c r="B474" s="54"/>
      <c r="C474" s="54"/>
      <c r="D474" s="54"/>
      <c r="E474" s="54"/>
      <c r="F474" s="73">
        <v>4.72</v>
      </c>
      <c r="G474" s="5">
        <f t="shared" si="9"/>
        <v>28.0717057366092</v>
      </c>
      <c r="H474" s="5">
        <f t="shared" si="2"/>
        <v>7.48945421674329</v>
      </c>
      <c r="I474" s="5">
        <f t="shared" si="3"/>
        <v>0.0736332239831869</v>
      </c>
      <c r="J474" s="5">
        <f t="shared" si="4"/>
        <v>0</v>
      </c>
      <c r="K474" s="8">
        <f t="shared" si="5"/>
        <v>0</v>
      </c>
      <c r="L474" s="5" t="e">
        <f t="shared" si="6"/>
        <v>#DIV/0!</v>
      </c>
      <c r="M474" s="8">
        <f t="shared" si="7"/>
        <v>0</v>
      </c>
      <c r="N474" s="5" t="e">
        <f t="shared" si="8"/>
        <v>#DIV/0!</v>
      </c>
      <c r="O474" s="5">
        <f t="shared" si="10"/>
        <v>0</v>
      </c>
      <c r="P474" s="12" t="e">
        <f t="shared" si="11"/>
        <v>#DIV/0!</v>
      </c>
    </row>
    <row r="475" ht="15.75" customHeight="1" spans="1:16">
      <c r="A475" s="54"/>
      <c r="B475" s="54"/>
      <c r="C475" s="54"/>
      <c r="D475" s="54"/>
      <c r="E475" s="54"/>
      <c r="F475" s="73">
        <v>4.73</v>
      </c>
      <c r="G475" s="5">
        <f t="shared" si="9"/>
        <v>28.1466076062711</v>
      </c>
      <c r="H475" s="5">
        <f t="shared" si="2"/>
        <v>7.4901869661935</v>
      </c>
      <c r="I475" s="5">
        <f t="shared" si="3"/>
        <v>0.0729178301382491</v>
      </c>
      <c r="J475" s="5">
        <f t="shared" si="4"/>
        <v>0</v>
      </c>
      <c r="K475" s="8">
        <f t="shared" si="5"/>
        <v>0</v>
      </c>
      <c r="L475" s="5" t="e">
        <f t="shared" si="6"/>
        <v>#DIV/0!</v>
      </c>
      <c r="M475" s="8">
        <f t="shared" si="7"/>
        <v>0</v>
      </c>
      <c r="N475" s="5" t="e">
        <f t="shared" si="8"/>
        <v>#DIV/0!</v>
      </c>
      <c r="O475" s="5">
        <f t="shared" si="10"/>
        <v>0</v>
      </c>
      <c r="P475" s="12" t="e">
        <f t="shared" si="11"/>
        <v>#DIV/0!</v>
      </c>
    </row>
    <row r="476" ht="15.75" customHeight="1" spans="1:16">
      <c r="A476" s="54"/>
      <c r="B476" s="54"/>
      <c r="C476" s="54"/>
      <c r="D476" s="54"/>
      <c r="E476" s="54"/>
      <c r="F476" s="73">
        <v>4.74</v>
      </c>
      <c r="G476" s="5">
        <f t="shared" si="9"/>
        <v>28.2215167322362</v>
      </c>
      <c r="H476" s="5">
        <f t="shared" si="2"/>
        <v>7.49091259651435</v>
      </c>
      <c r="I476" s="5">
        <f t="shared" si="3"/>
        <v>0.0722093868018683</v>
      </c>
      <c r="J476" s="5">
        <f t="shared" si="4"/>
        <v>0</v>
      </c>
      <c r="K476" s="8">
        <f t="shared" si="5"/>
        <v>0</v>
      </c>
      <c r="L476" s="5" t="e">
        <f t="shared" si="6"/>
        <v>#DIV/0!</v>
      </c>
      <c r="M476" s="8">
        <f t="shared" si="7"/>
        <v>0</v>
      </c>
      <c r="N476" s="5" t="e">
        <f t="shared" si="8"/>
        <v>#DIV/0!</v>
      </c>
      <c r="O476" s="5">
        <f t="shared" si="10"/>
        <v>0</v>
      </c>
      <c r="P476" s="12" t="e">
        <f t="shared" si="11"/>
        <v>#DIV/0!</v>
      </c>
    </row>
    <row r="477" ht="15.75" customHeight="1" spans="1:16">
      <c r="A477" s="54"/>
      <c r="B477" s="54"/>
      <c r="C477" s="54"/>
      <c r="D477" s="54"/>
      <c r="E477" s="54"/>
      <c r="F477" s="73">
        <v>4.75</v>
      </c>
      <c r="G477" s="5">
        <f t="shared" si="9"/>
        <v>28.296433044005</v>
      </c>
      <c r="H477" s="5">
        <f t="shared" si="2"/>
        <v>7.49163117687273</v>
      </c>
      <c r="I477" s="5">
        <f t="shared" si="3"/>
        <v>0.0715078264454104</v>
      </c>
      <c r="J477" s="5">
        <f t="shared" si="4"/>
        <v>0</v>
      </c>
      <c r="K477" s="8">
        <f t="shared" si="5"/>
        <v>0</v>
      </c>
      <c r="L477" s="5" t="e">
        <f t="shared" si="6"/>
        <v>#DIV/0!</v>
      </c>
      <c r="M477" s="8">
        <f t="shared" si="7"/>
        <v>0</v>
      </c>
      <c r="N477" s="5" t="e">
        <f t="shared" si="8"/>
        <v>#DIV/0!</v>
      </c>
      <c r="O477" s="5">
        <f t="shared" si="10"/>
        <v>0</v>
      </c>
      <c r="P477" s="12" t="e">
        <f t="shared" si="11"/>
        <v>#DIV/0!</v>
      </c>
    </row>
    <row r="478" ht="15.75" customHeight="1" spans="1:16">
      <c r="A478" s="54"/>
      <c r="B478" s="54"/>
      <c r="C478" s="54"/>
      <c r="D478" s="54"/>
      <c r="E478" s="54"/>
      <c r="F478" s="73">
        <v>4.76</v>
      </c>
      <c r="G478" s="5">
        <f t="shared" si="9"/>
        <v>28.3713564717626</v>
      </c>
      <c r="H478" s="5">
        <f t="shared" si="2"/>
        <v>7.49234277576354</v>
      </c>
      <c r="I478" s="5">
        <f t="shared" si="3"/>
        <v>0.0708130821963252</v>
      </c>
      <c r="J478" s="5">
        <f t="shared" si="4"/>
        <v>0</v>
      </c>
      <c r="K478" s="8">
        <f t="shared" si="5"/>
        <v>0</v>
      </c>
      <c r="L478" s="5" t="e">
        <f t="shared" si="6"/>
        <v>#DIV/0!</v>
      </c>
      <c r="M478" s="8">
        <f t="shared" si="7"/>
        <v>0</v>
      </c>
      <c r="N478" s="5" t="e">
        <f t="shared" si="8"/>
        <v>#DIV/0!</v>
      </c>
      <c r="O478" s="5">
        <f t="shared" si="10"/>
        <v>0</v>
      </c>
      <c r="P478" s="12" t="e">
        <f t="shared" si="11"/>
        <v>#DIV/0!</v>
      </c>
    </row>
    <row r="479" ht="15.75" customHeight="1" spans="1:16">
      <c r="A479" s="54"/>
      <c r="B479" s="54"/>
      <c r="C479" s="54"/>
      <c r="D479" s="54"/>
      <c r="E479" s="54"/>
      <c r="F479" s="73">
        <v>4.77</v>
      </c>
      <c r="G479" s="5">
        <f t="shared" si="9"/>
        <v>28.4462869463728</v>
      </c>
      <c r="H479" s="5">
        <f t="shared" si="2"/>
        <v>7.4930474610162</v>
      </c>
      <c r="I479" s="5">
        <f t="shared" si="3"/>
        <v>0.0701250878317719</v>
      </c>
      <c r="J479" s="5">
        <f t="shared" si="4"/>
        <v>0</v>
      </c>
      <c r="K479" s="8">
        <f t="shared" si="5"/>
        <v>0</v>
      </c>
      <c r="L479" s="5" t="e">
        <f t="shared" si="6"/>
        <v>#DIV/0!</v>
      </c>
      <c r="M479" s="8">
        <f t="shared" si="7"/>
        <v>0</v>
      </c>
      <c r="N479" s="5" t="e">
        <f t="shared" si="8"/>
        <v>#DIV/0!</v>
      </c>
      <c r="O479" s="5">
        <f t="shared" si="10"/>
        <v>0</v>
      </c>
      <c r="P479" s="12" t="e">
        <f t="shared" si="11"/>
        <v>#DIV/0!</v>
      </c>
    </row>
    <row r="480" ht="15.75" customHeight="1" spans="1:16">
      <c r="A480" s="54"/>
      <c r="B480" s="54"/>
      <c r="C480" s="54"/>
      <c r="D480" s="54"/>
      <c r="E480" s="54"/>
      <c r="F480" s="73">
        <v>4.78</v>
      </c>
      <c r="G480" s="5">
        <f t="shared" si="9"/>
        <v>28.5212243993708</v>
      </c>
      <c r="H480" s="5">
        <f t="shared" si="2"/>
        <v>7.49374529980112</v>
      </c>
      <c r="I480" s="5">
        <f t="shared" si="3"/>
        <v>0.069443777772307</v>
      </c>
      <c r="J480" s="5">
        <f t="shared" si="4"/>
        <v>0</v>
      </c>
      <c r="K480" s="8">
        <f t="shared" si="5"/>
        <v>0</v>
      </c>
      <c r="L480" s="5" t="e">
        <f t="shared" si="6"/>
        <v>#DIV/0!</v>
      </c>
      <c r="M480" s="8">
        <f t="shared" si="7"/>
        <v>0</v>
      </c>
      <c r="N480" s="5" t="e">
        <f t="shared" si="8"/>
        <v>#DIV/0!</v>
      </c>
      <c r="O480" s="5">
        <f t="shared" si="10"/>
        <v>0</v>
      </c>
      <c r="P480" s="12" t="e">
        <f t="shared" si="11"/>
        <v>#DIV/0!</v>
      </c>
    </row>
    <row r="481" ht="15.75" customHeight="1" spans="1:16">
      <c r="A481" s="54"/>
      <c r="B481" s="54"/>
      <c r="C481" s="54"/>
      <c r="D481" s="54"/>
      <c r="E481" s="54"/>
      <c r="F481" s="73">
        <v>4.79</v>
      </c>
      <c r="G481" s="5">
        <f t="shared" si="9"/>
        <v>28.5961687629571</v>
      </c>
      <c r="H481" s="5">
        <f t="shared" si="2"/>
        <v>7.49443635863612</v>
      </c>
      <c r="I481" s="5">
        <f t="shared" si="3"/>
        <v>0.0687690870756335</v>
      </c>
      <c r="J481" s="5">
        <f t="shared" si="4"/>
        <v>0</v>
      </c>
      <c r="K481" s="8">
        <f t="shared" si="5"/>
        <v>0</v>
      </c>
      <c r="L481" s="5" t="e">
        <f t="shared" si="6"/>
        <v>#DIV/0!</v>
      </c>
      <c r="M481" s="8">
        <f t="shared" si="7"/>
        <v>0</v>
      </c>
      <c r="N481" s="5" t="e">
        <f t="shared" si="8"/>
        <v>#DIV/0!</v>
      </c>
      <c r="O481" s="5">
        <f t="shared" si="10"/>
        <v>0</v>
      </c>
      <c r="P481" s="12" t="e">
        <f t="shared" si="11"/>
        <v>#DIV/0!</v>
      </c>
    </row>
    <row r="482" ht="15.75" customHeight="1" spans="1:16">
      <c r="A482" s="54"/>
      <c r="B482" s="54"/>
      <c r="C482" s="54"/>
      <c r="D482" s="54"/>
      <c r="E482" s="54"/>
      <c r="F482" s="73">
        <v>4.8</v>
      </c>
      <c r="G482" s="5">
        <f t="shared" si="9"/>
        <v>28.6711199699911</v>
      </c>
      <c r="H482" s="5">
        <f t="shared" si="2"/>
        <v>7.49512070339274</v>
      </c>
      <c r="I482" s="5">
        <f t="shared" si="3"/>
        <v>0.06810095143041</v>
      </c>
      <c r="J482" s="5">
        <f t="shared" si="4"/>
        <v>0</v>
      </c>
      <c r="K482" s="8">
        <f t="shared" si="5"/>
        <v>0</v>
      </c>
      <c r="L482" s="5" t="e">
        <f t="shared" si="6"/>
        <v>#DIV/0!</v>
      </c>
      <c r="M482" s="8">
        <f t="shared" si="7"/>
        <v>0</v>
      </c>
      <c r="N482" s="5" t="e">
        <f t="shared" si="8"/>
        <v>#DIV/0!</v>
      </c>
      <c r="O482" s="5">
        <f t="shared" si="10"/>
        <v>0</v>
      </c>
      <c r="P482" s="12" t="e">
        <f t="shared" si="11"/>
        <v>#DIV/0!</v>
      </c>
    </row>
    <row r="483" ht="15.75" customHeight="1" spans="1:16">
      <c r="A483" s="54"/>
      <c r="B483" s="54"/>
      <c r="C483" s="54"/>
      <c r="D483" s="54"/>
      <c r="E483" s="54"/>
      <c r="F483" s="73">
        <v>4.81</v>
      </c>
      <c r="G483" s="5">
        <f t="shared" si="9"/>
        <v>28.7460779539841</v>
      </c>
      <c r="H483" s="5">
        <f t="shared" si="2"/>
        <v>7.49579839930254</v>
      </c>
      <c r="I483" s="5">
        <f t="shared" si="3"/>
        <v>0.0674393071501208</v>
      </c>
      <c r="J483" s="5">
        <f t="shared" si="4"/>
        <v>0</v>
      </c>
      <c r="K483" s="8">
        <f t="shared" si="5"/>
        <v>0</v>
      </c>
      <c r="L483" s="5" t="e">
        <f t="shared" si="6"/>
        <v>#DIV/0!</v>
      </c>
      <c r="M483" s="8">
        <f t="shared" si="7"/>
        <v>0</v>
      </c>
      <c r="N483" s="5" t="e">
        <f t="shared" si="8"/>
        <v>#DIV/0!</v>
      </c>
      <c r="O483" s="5">
        <f t="shared" si="10"/>
        <v>0</v>
      </c>
      <c r="P483" s="12" t="e">
        <f t="shared" si="11"/>
        <v>#DIV/0!</v>
      </c>
    </row>
    <row r="484" ht="15.75" customHeight="1" spans="1:16">
      <c r="A484" s="54"/>
      <c r="B484" s="54"/>
      <c r="C484" s="54"/>
      <c r="D484" s="54"/>
      <c r="E484" s="54"/>
      <c r="F484" s="73">
        <v>4.82</v>
      </c>
      <c r="G484" s="5">
        <f t="shared" si="9"/>
        <v>28.8210426490937</v>
      </c>
      <c r="H484" s="5">
        <f t="shared" si="2"/>
        <v>7.49646951096333</v>
      </c>
      <c r="I484" s="5">
        <f t="shared" si="3"/>
        <v>0.0667840911670059</v>
      </c>
      <c r="J484" s="5">
        <f t="shared" si="4"/>
        <v>0</v>
      </c>
      <c r="K484" s="8">
        <f t="shared" si="5"/>
        <v>0</v>
      </c>
      <c r="L484" s="5" t="e">
        <f t="shared" si="6"/>
        <v>#DIV/0!</v>
      </c>
      <c r="M484" s="8">
        <f t="shared" si="7"/>
        <v>0</v>
      </c>
      <c r="N484" s="5" t="e">
        <f t="shared" si="8"/>
        <v>#DIV/0!</v>
      </c>
      <c r="O484" s="5">
        <f t="shared" si="10"/>
        <v>0</v>
      </c>
      <c r="P484" s="12" t="e">
        <f t="shared" si="11"/>
        <v>#DIV/0!</v>
      </c>
    </row>
    <row r="485" ht="15.75" customHeight="1" spans="1:16">
      <c r="A485" s="54"/>
      <c r="B485" s="54"/>
      <c r="C485" s="54"/>
      <c r="D485" s="54"/>
      <c r="E485" s="54"/>
      <c r="F485" s="73">
        <v>4.83</v>
      </c>
      <c r="G485" s="5">
        <f t="shared" si="9"/>
        <v>28.8960139901172</v>
      </c>
      <c r="H485" s="5">
        <f t="shared" si="2"/>
        <v>7.49713410234529</v>
      </c>
      <c r="I485" s="5">
        <f t="shared" si="3"/>
        <v>0.0661352410260485</v>
      </c>
      <c r="J485" s="5">
        <f t="shared" si="4"/>
        <v>0</v>
      </c>
      <c r="K485" s="8">
        <f t="shared" si="5"/>
        <v>0</v>
      </c>
      <c r="L485" s="5" t="e">
        <f t="shared" si="6"/>
        <v>#DIV/0!</v>
      </c>
      <c r="M485" s="8">
        <f t="shared" si="7"/>
        <v>0</v>
      </c>
      <c r="N485" s="5" t="e">
        <f t="shared" si="8"/>
        <v>#DIV/0!</v>
      </c>
      <c r="O485" s="5">
        <f t="shared" si="10"/>
        <v>0</v>
      </c>
      <c r="P485" s="12" t="e">
        <f t="shared" si="11"/>
        <v>#DIV/0!</v>
      </c>
    </row>
    <row r="486" ht="15.75" customHeight="1" spans="1:16">
      <c r="A486" s="54"/>
      <c r="B486" s="54"/>
      <c r="C486" s="54"/>
      <c r="D486" s="54"/>
      <c r="E486" s="54"/>
      <c r="F486" s="73">
        <v>4.84</v>
      </c>
      <c r="G486" s="5">
        <f t="shared" si="9"/>
        <v>28.9709919124851</v>
      </c>
      <c r="H486" s="5">
        <f t="shared" si="2"/>
        <v>7.4977922367971</v>
      </c>
      <c r="I486" s="5">
        <f t="shared" si="3"/>
        <v>0.0654926948790223</v>
      </c>
      <c r="J486" s="5">
        <f t="shared" si="4"/>
        <v>0</v>
      </c>
      <c r="K486" s="8">
        <f t="shared" si="5"/>
        <v>0</v>
      </c>
      <c r="L486" s="5" t="e">
        <f t="shared" si="6"/>
        <v>#DIV/0!</v>
      </c>
      <c r="M486" s="8">
        <f t="shared" si="7"/>
        <v>0</v>
      </c>
      <c r="N486" s="5" t="e">
        <f t="shared" si="8"/>
        <v>#DIV/0!</v>
      </c>
      <c r="O486" s="5">
        <f t="shared" si="10"/>
        <v>0</v>
      </c>
      <c r="P486" s="12" t="e">
        <f t="shared" si="11"/>
        <v>#DIV/0!</v>
      </c>
    </row>
    <row r="487" ht="15.75" customHeight="1" spans="1:16">
      <c r="A487" s="54"/>
      <c r="B487" s="54"/>
      <c r="C487" s="54"/>
      <c r="D487" s="54"/>
      <c r="E487" s="54"/>
      <c r="F487" s="73">
        <v>4.85</v>
      </c>
      <c r="G487" s="5">
        <f t="shared" si="9"/>
        <v>29.0459763522557</v>
      </c>
      <c r="H487" s="5">
        <f t="shared" si="2"/>
        <v>7.49844397705196</v>
      </c>
      <c r="I487" s="5">
        <f t="shared" si="3"/>
        <v>0.0648563914785962</v>
      </c>
      <c r="J487" s="5">
        <f t="shared" si="4"/>
        <v>0</v>
      </c>
      <c r="K487" s="8">
        <f t="shared" si="5"/>
        <v>0</v>
      </c>
      <c r="L487" s="5" t="e">
        <f t="shared" si="6"/>
        <v>#DIV/0!</v>
      </c>
      <c r="M487" s="8">
        <f t="shared" si="7"/>
        <v>0</v>
      </c>
      <c r="N487" s="5" t="e">
        <f t="shared" si="8"/>
        <v>#DIV/0!</v>
      </c>
      <c r="O487" s="5">
        <f t="shared" si="10"/>
        <v>0</v>
      </c>
      <c r="P487" s="12" t="e">
        <f t="shared" si="11"/>
        <v>#DIV/0!</v>
      </c>
    </row>
    <row r="488" ht="15.75" customHeight="1" spans="1:16">
      <c r="A488" s="54"/>
      <c r="B488" s="54"/>
      <c r="C488" s="54"/>
      <c r="D488" s="54"/>
      <c r="E488" s="54"/>
      <c r="F488" s="73">
        <v>4.86</v>
      </c>
      <c r="G488" s="5">
        <f t="shared" si="9"/>
        <v>29.120967246108</v>
      </c>
      <c r="H488" s="5">
        <f t="shared" si="2"/>
        <v>7.49908938523359</v>
      </c>
      <c r="I488" s="5">
        <f t="shared" si="3"/>
        <v>0.0642262701724959</v>
      </c>
      <c r="J488" s="5">
        <f t="shared" si="4"/>
        <v>0</v>
      </c>
      <c r="K488" s="8">
        <f t="shared" si="5"/>
        <v>0</v>
      </c>
      <c r="L488" s="5" t="e">
        <f t="shared" si="6"/>
        <v>#DIV/0!</v>
      </c>
      <c r="M488" s="8">
        <f t="shared" si="7"/>
        <v>0</v>
      </c>
      <c r="N488" s="5" t="e">
        <f t="shared" si="8"/>
        <v>#DIV/0!</v>
      </c>
      <c r="O488" s="5">
        <f t="shared" si="10"/>
        <v>0</v>
      </c>
      <c r="P488" s="12" t="e">
        <f t="shared" si="11"/>
        <v>#DIV/0!</v>
      </c>
    </row>
    <row r="489" ht="15.75" customHeight="1" spans="1:16">
      <c r="A489" s="54"/>
      <c r="B489" s="54"/>
      <c r="C489" s="54"/>
      <c r="D489" s="54"/>
      <c r="E489" s="54"/>
      <c r="F489" s="73">
        <v>4.87</v>
      </c>
      <c r="G489" s="5">
        <f t="shared" si="9"/>
        <v>29.1959645313366</v>
      </c>
      <c r="H489" s="5">
        <f t="shared" si="2"/>
        <v>7.49972852286211</v>
      </c>
      <c r="I489" s="5">
        <f t="shared" si="3"/>
        <v>0.0636022708977227</v>
      </c>
      <c r="J489" s="5">
        <f t="shared" si="4"/>
        <v>0</v>
      </c>
      <c r="K489" s="8">
        <f t="shared" si="5"/>
        <v>0</v>
      </c>
      <c r="L489" s="5" t="e">
        <f t="shared" si="6"/>
        <v>#DIV/0!</v>
      </c>
      <c r="M489" s="8">
        <f t="shared" si="7"/>
        <v>0</v>
      </c>
      <c r="N489" s="5" t="e">
        <f t="shared" si="8"/>
        <v>#DIV/0!</v>
      </c>
      <c r="O489" s="5">
        <f t="shared" si="10"/>
        <v>0</v>
      </c>
      <c r="P489" s="12" t="e">
        <f t="shared" si="11"/>
        <v>#DIV/0!</v>
      </c>
    </row>
    <row r="490" ht="15.75" customHeight="1" spans="1:16">
      <c r="A490" s="54"/>
      <c r="B490" s="54"/>
      <c r="C490" s="54"/>
      <c r="D490" s="54"/>
      <c r="E490" s="54"/>
      <c r="F490" s="73">
        <v>4.88</v>
      </c>
      <c r="G490" s="5">
        <f t="shared" si="9"/>
        <v>29.2709681458452</v>
      </c>
      <c r="H490" s="5">
        <f t="shared" si="2"/>
        <v>7.50036145085998</v>
      </c>
      <c r="I490" s="5">
        <f t="shared" si="3"/>
        <v>0.0629843341748286</v>
      </c>
      <c r="J490" s="5">
        <f t="shared" si="4"/>
        <v>0</v>
      </c>
      <c r="K490" s="8">
        <f t="shared" si="5"/>
        <v>0</v>
      </c>
      <c r="L490" s="5" t="e">
        <f t="shared" si="6"/>
        <v>#DIV/0!</v>
      </c>
      <c r="M490" s="8">
        <f t="shared" si="7"/>
        <v>0</v>
      </c>
      <c r="N490" s="5" t="e">
        <f t="shared" si="8"/>
        <v>#DIV/0!</v>
      </c>
      <c r="O490" s="5">
        <f t="shared" si="10"/>
        <v>0</v>
      </c>
      <c r="P490" s="12" t="e">
        <f t="shared" si="11"/>
        <v>#DIV/0!</v>
      </c>
    </row>
    <row r="491" ht="15.75" customHeight="1" spans="1:16">
      <c r="A491" s="54"/>
      <c r="B491" s="54"/>
      <c r="C491" s="54"/>
      <c r="D491" s="54"/>
      <c r="E491" s="54"/>
      <c r="F491" s="73">
        <v>4.89</v>
      </c>
      <c r="G491" s="5">
        <f t="shared" si="9"/>
        <v>29.3459780281408</v>
      </c>
      <c r="H491" s="5">
        <f t="shared" si="2"/>
        <v>7.50098822955772</v>
      </c>
      <c r="I491" s="5">
        <f t="shared" si="3"/>
        <v>0.0623724011022463</v>
      </c>
      <c r="J491" s="5">
        <f t="shared" si="4"/>
        <v>0</v>
      </c>
      <c r="K491" s="8">
        <f t="shared" si="5"/>
        <v>0</v>
      </c>
      <c r="L491" s="5" t="e">
        <f t="shared" si="6"/>
        <v>#DIV/0!</v>
      </c>
      <c r="M491" s="8">
        <f t="shared" si="7"/>
        <v>0</v>
      </c>
      <c r="N491" s="5" t="e">
        <f t="shared" si="8"/>
        <v>#DIV/0!</v>
      </c>
      <c r="O491" s="5">
        <f t="shared" si="10"/>
        <v>0</v>
      </c>
      <c r="P491" s="12" t="e">
        <f t="shared" si="11"/>
        <v>#DIV/0!</v>
      </c>
    </row>
    <row r="492" ht="15.75" customHeight="1" spans="1:16">
      <c r="A492" s="54"/>
      <c r="B492" s="54"/>
      <c r="C492" s="54"/>
      <c r="D492" s="54"/>
      <c r="E492" s="54"/>
      <c r="F492" s="73">
        <v>4.9</v>
      </c>
      <c r="G492" s="5">
        <f t="shared" si="9"/>
        <v>29.4209941173278</v>
      </c>
      <c r="H492" s="5">
        <f t="shared" si="2"/>
        <v>7.5016089186997</v>
      </c>
      <c r="I492" s="5">
        <f t="shared" si="3"/>
        <v>0.0617664133506747</v>
      </c>
      <c r="J492" s="5">
        <f t="shared" si="4"/>
        <v>0</v>
      </c>
      <c r="K492" s="8">
        <f t="shared" si="5"/>
        <v>0</v>
      </c>
      <c r="L492" s="5" t="e">
        <f t="shared" si="6"/>
        <v>#DIV/0!</v>
      </c>
      <c r="M492" s="8">
        <f t="shared" si="7"/>
        <v>0</v>
      </c>
      <c r="N492" s="5" t="e">
        <f t="shared" si="8"/>
        <v>#DIV/0!</v>
      </c>
      <c r="O492" s="5">
        <f t="shared" si="10"/>
        <v>0</v>
      </c>
      <c r="P492" s="12" t="e">
        <f t="shared" si="11"/>
        <v>#DIV/0!</v>
      </c>
    </row>
    <row r="493" ht="15.75" customHeight="1" spans="1:16">
      <c r="A493" s="54"/>
      <c r="B493" s="54"/>
      <c r="C493" s="54"/>
      <c r="D493" s="54"/>
      <c r="E493" s="54"/>
      <c r="F493" s="73">
        <v>4.91</v>
      </c>
      <c r="G493" s="5">
        <f t="shared" si="9"/>
        <v>29.4960163531023</v>
      </c>
      <c r="H493" s="5">
        <f t="shared" si="2"/>
        <v>7.50222357744986</v>
      </c>
      <c r="I493" s="5">
        <f t="shared" si="3"/>
        <v>0.0611663131575194</v>
      </c>
      <c r="J493" s="5">
        <f t="shared" si="4"/>
        <v>0</v>
      </c>
      <c r="K493" s="8">
        <f t="shared" si="5"/>
        <v>0</v>
      </c>
      <c r="L493" s="5" t="e">
        <f t="shared" si="6"/>
        <v>#DIV/0!</v>
      </c>
      <c r="M493" s="8">
        <f t="shared" si="7"/>
        <v>0</v>
      </c>
      <c r="N493" s="5" t="e">
        <f t="shared" si="8"/>
        <v>#DIV/0!</v>
      </c>
      <c r="O493" s="5">
        <f t="shared" si="10"/>
        <v>0</v>
      </c>
      <c r="P493" s="12" t="e">
        <f t="shared" si="11"/>
        <v>#DIV/0!</v>
      </c>
    </row>
    <row r="494" ht="15.75" customHeight="1" spans="1:16">
      <c r="A494" s="54"/>
      <c r="B494" s="54"/>
      <c r="C494" s="54"/>
      <c r="D494" s="54"/>
      <c r="E494" s="54"/>
      <c r="F494" s="73">
        <v>4.92</v>
      </c>
      <c r="G494" s="5">
        <f t="shared" si="9"/>
        <v>29.5710446757463</v>
      </c>
      <c r="H494" s="5">
        <f t="shared" si="2"/>
        <v>7.50283226439731</v>
      </c>
      <c r="I494" s="5">
        <f t="shared" si="3"/>
        <v>0.0605720433213865</v>
      </c>
      <c r="J494" s="5">
        <f t="shared" si="4"/>
        <v>0</v>
      </c>
      <c r="K494" s="8">
        <f t="shared" si="5"/>
        <v>0</v>
      </c>
      <c r="L494" s="5" t="e">
        <f t="shared" si="6"/>
        <v>#DIV/0!</v>
      </c>
      <c r="M494" s="8">
        <f t="shared" si="7"/>
        <v>0</v>
      </c>
      <c r="N494" s="5" t="e">
        <f t="shared" si="8"/>
        <v>#DIV/0!</v>
      </c>
      <c r="O494" s="5">
        <f t="shared" si="10"/>
        <v>0</v>
      </c>
      <c r="P494" s="12" t="e">
        <f t="shared" si="11"/>
        <v>#DIV/0!</v>
      </c>
    </row>
    <row r="495" ht="15.75" customHeight="1" spans="1:16">
      <c r="A495" s="54"/>
      <c r="B495" s="54"/>
      <c r="C495" s="54"/>
      <c r="D495" s="54"/>
      <c r="E495" s="54"/>
      <c r="F495" s="73">
        <v>4.93</v>
      </c>
      <c r="G495" s="5">
        <f t="shared" si="9"/>
        <v>29.6460790261219</v>
      </c>
      <c r="H495" s="5">
        <f t="shared" si="2"/>
        <v>7.50343503756193</v>
      </c>
      <c r="I495" s="5">
        <f t="shared" si="3"/>
        <v>0.0599835471966301</v>
      </c>
      <c r="J495" s="5">
        <f t="shared" si="4"/>
        <v>0</v>
      </c>
      <c r="K495" s="8">
        <f t="shared" si="5"/>
        <v>0</v>
      </c>
      <c r="L495" s="5" t="e">
        <f t="shared" si="6"/>
        <v>#DIV/0!</v>
      </c>
      <c r="M495" s="8">
        <f t="shared" si="7"/>
        <v>0</v>
      </c>
      <c r="N495" s="5" t="e">
        <f t="shared" si="8"/>
        <v>#DIV/0!</v>
      </c>
      <c r="O495" s="5">
        <f t="shared" si="10"/>
        <v>0</v>
      </c>
      <c r="P495" s="12" t="e">
        <f t="shared" si="11"/>
        <v>#DIV/0!</v>
      </c>
    </row>
    <row r="496" ht="15.75" customHeight="1" spans="1:16">
      <c r="A496" s="54"/>
      <c r="B496" s="54"/>
      <c r="C496" s="54"/>
      <c r="D496" s="54"/>
      <c r="E496" s="54"/>
      <c r="F496" s="73">
        <v>4.94</v>
      </c>
      <c r="G496" s="5">
        <f t="shared" si="9"/>
        <v>29.7211193456659</v>
      </c>
      <c r="H496" s="5">
        <f t="shared" si="2"/>
        <v>7.5040319543999</v>
      </c>
      <c r="I496" s="5">
        <f t="shared" si="3"/>
        <v>0.0594007686879531</v>
      </c>
      <c r="J496" s="5">
        <f t="shared" si="4"/>
        <v>0</v>
      </c>
      <c r="K496" s="8">
        <f t="shared" si="5"/>
        <v>0</v>
      </c>
      <c r="L496" s="5" t="e">
        <f t="shared" si="6"/>
        <v>#DIV/0!</v>
      </c>
      <c r="M496" s="8">
        <f t="shared" si="7"/>
        <v>0</v>
      </c>
      <c r="N496" s="5" t="e">
        <f t="shared" si="8"/>
        <v>#DIV/0!</v>
      </c>
      <c r="O496" s="5">
        <f t="shared" si="10"/>
        <v>0</v>
      </c>
      <c r="P496" s="12" t="e">
        <f t="shared" si="11"/>
        <v>#DIV/0!</v>
      </c>
    </row>
    <row r="497" ht="15.75" customHeight="1" spans="1:16">
      <c r="A497" s="54"/>
      <c r="B497" s="54"/>
      <c r="C497" s="54"/>
      <c r="D497" s="54"/>
      <c r="E497" s="54"/>
      <c r="F497" s="73">
        <v>4.95</v>
      </c>
      <c r="G497" s="5">
        <f t="shared" si="9"/>
        <v>29.796165576384</v>
      </c>
      <c r="H497" s="5">
        <f t="shared" si="2"/>
        <v>7.50462307180918</v>
      </c>
      <c r="I497" s="5">
        <f t="shared" si="3"/>
        <v>0.0588236522450599</v>
      </c>
      <c r="J497" s="5">
        <f t="shared" si="4"/>
        <v>0</v>
      </c>
      <c r="K497" s="8">
        <f t="shared" si="5"/>
        <v>0</v>
      </c>
      <c r="L497" s="5" t="e">
        <f t="shared" si="6"/>
        <v>#DIV/0!</v>
      </c>
      <c r="M497" s="8">
        <f t="shared" si="7"/>
        <v>0</v>
      </c>
      <c r="N497" s="5" t="e">
        <f t="shared" si="8"/>
        <v>#DIV/0!</v>
      </c>
      <c r="O497" s="5">
        <f t="shared" si="10"/>
        <v>0</v>
      </c>
      <c r="P497" s="12" t="e">
        <f t="shared" si="11"/>
        <v>#DIV/0!</v>
      </c>
    </row>
    <row r="498" ht="15.75" customHeight="1" spans="1:16">
      <c r="A498" s="54"/>
      <c r="B498" s="54"/>
      <c r="C498" s="54"/>
      <c r="D498" s="54"/>
      <c r="E498" s="54"/>
      <c r="F498" s="73">
        <v>4.96</v>
      </c>
      <c r="G498" s="5">
        <f t="shared" si="9"/>
        <v>29.8712176608453</v>
      </c>
      <c r="H498" s="5">
        <f t="shared" si="2"/>
        <v>7.50520844613493</v>
      </c>
      <c r="I498" s="5">
        <f t="shared" si="3"/>
        <v>0.0582521428573617</v>
      </c>
      <c r="J498" s="5">
        <f t="shared" si="4"/>
        <v>0</v>
      </c>
      <c r="K498" s="8">
        <f t="shared" si="5"/>
        <v>0</v>
      </c>
      <c r="L498" s="5" t="e">
        <f t="shared" si="6"/>
        <v>#DIV/0!</v>
      </c>
      <c r="M498" s="8">
        <f t="shared" si="7"/>
        <v>0</v>
      </c>
      <c r="N498" s="5" t="e">
        <f t="shared" si="8"/>
        <v>#DIV/0!</v>
      </c>
      <c r="O498" s="5">
        <f t="shared" si="10"/>
        <v>0</v>
      </c>
      <c r="P498" s="12" t="e">
        <f t="shared" si="11"/>
        <v>#DIV/0!</v>
      </c>
    </row>
    <row r="499" ht="15.75" customHeight="1" spans="1:16">
      <c r="A499" s="54"/>
      <c r="B499" s="54"/>
      <c r="C499" s="54"/>
      <c r="D499" s="54"/>
      <c r="E499" s="54"/>
      <c r="F499" s="73">
        <v>4.97</v>
      </c>
      <c r="G499" s="5">
        <f t="shared" si="9"/>
        <v>29.9462755421771</v>
      </c>
      <c r="H499" s="5">
        <f t="shared" si="2"/>
        <v>7.50578813317487</v>
      </c>
      <c r="I499" s="5">
        <f t="shared" si="3"/>
        <v>0.0576861860487326</v>
      </c>
      <c r="J499" s="5">
        <f t="shared" si="4"/>
        <v>0</v>
      </c>
      <c r="K499" s="8">
        <f t="shared" si="5"/>
        <v>0</v>
      </c>
      <c r="L499" s="5" t="e">
        <f t="shared" si="6"/>
        <v>#DIV/0!</v>
      </c>
      <c r="M499" s="8">
        <f t="shared" si="7"/>
        <v>0</v>
      </c>
      <c r="N499" s="5" t="e">
        <f t="shared" si="8"/>
        <v>#DIV/0!</v>
      </c>
      <c r="O499" s="5">
        <f t="shared" si="10"/>
        <v>0</v>
      </c>
      <c r="P499" s="12" t="e">
        <f t="shared" si="11"/>
        <v>#DIV/0!</v>
      </c>
    </row>
    <row r="500" ht="15.75" customHeight="1" spans="1:16">
      <c r="A500" s="54"/>
      <c r="B500" s="54"/>
      <c r="C500" s="54"/>
      <c r="D500" s="54"/>
      <c r="E500" s="54"/>
      <c r="F500" s="73">
        <v>4.98</v>
      </c>
      <c r="G500" s="5">
        <f t="shared" si="9"/>
        <v>30.0213391640589</v>
      </c>
      <c r="H500" s="5">
        <f t="shared" si="2"/>
        <v>7.50636218818462</v>
      </c>
      <c r="I500" s="5">
        <f t="shared" si="3"/>
        <v>0.0571257278723173</v>
      </c>
      <c r="J500" s="5">
        <f t="shared" si="4"/>
        <v>0</v>
      </c>
      <c r="K500" s="8">
        <f t="shared" si="5"/>
        <v>0</v>
      </c>
      <c r="L500" s="5" t="e">
        <f t="shared" si="6"/>
        <v>#DIV/0!</v>
      </c>
      <c r="M500" s="8">
        <f t="shared" si="7"/>
        <v>0</v>
      </c>
      <c r="N500" s="5" t="e">
        <f t="shared" si="8"/>
        <v>#DIV/0!</v>
      </c>
      <c r="O500" s="5">
        <f t="shared" si="10"/>
        <v>0</v>
      </c>
      <c r="P500" s="12" t="e">
        <f t="shared" si="11"/>
        <v>#DIV/0!</v>
      </c>
    </row>
    <row r="501" ht="15.75" customHeight="1" spans="1:16">
      <c r="A501" s="54"/>
      <c r="B501" s="54"/>
      <c r="C501" s="54"/>
      <c r="D501" s="54"/>
      <c r="E501" s="54"/>
      <c r="F501" s="73">
        <v>4.99</v>
      </c>
      <c r="G501" s="5">
        <f t="shared" si="9"/>
        <v>30.0964084707177</v>
      </c>
      <c r="H501" s="5">
        <f t="shared" si="2"/>
        <v>7.50693066588296</v>
      </c>
      <c r="I501" s="5">
        <f t="shared" si="3"/>
        <v>0.0565707149053884</v>
      </c>
      <c r="J501" s="5">
        <f t="shared" si="4"/>
        <v>0</v>
      </c>
      <c r="K501" s="8">
        <f t="shared" si="5"/>
        <v>0</v>
      </c>
      <c r="L501" s="5" t="e">
        <f t="shared" si="6"/>
        <v>#DIV/0!</v>
      </c>
      <c r="M501" s="8">
        <f t="shared" si="7"/>
        <v>0</v>
      </c>
      <c r="N501" s="5" t="e">
        <f t="shared" si="8"/>
        <v>#DIV/0!</v>
      </c>
      <c r="O501" s="5">
        <f t="shared" si="10"/>
        <v>0</v>
      </c>
      <c r="P501" s="12" t="e">
        <f t="shared" si="11"/>
        <v>#DIV/0!</v>
      </c>
    </row>
    <row r="502" ht="15.75" customHeight="1" spans="1:16">
      <c r="A502" s="54"/>
      <c r="B502" s="54"/>
      <c r="C502" s="54"/>
      <c r="D502" s="54"/>
      <c r="E502" s="54"/>
      <c r="F502" s="73">
        <v>5</v>
      </c>
      <c r="G502" s="5">
        <f t="shared" si="9"/>
        <v>30.1714834069223</v>
      </c>
      <c r="H502" s="5">
        <f t="shared" si="2"/>
        <v>7.50749362045702</v>
      </c>
      <c r="I502" s="5">
        <f t="shared" si="3"/>
        <v>0.0560210942442547</v>
      </c>
      <c r="J502" s="5">
        <f t="shared" si="4"/>
        <v>0</v>
      </c>
      <c r="K502" s="8">
        <f t="shared" si="5"/>
        <v>0</v>
      </c>
      <c r="L502" s="5" t="e">
        <f t="shared" si="6"/>
        <v>#DIV/0!</v>
      </c>
      <c r="M502" s="8">
        <f t="shared" si="7"/>
        <v>0</v>
      </c>
      <c r="N502" s="5" t="e">
        <f t="shared" si="8"/>
        <v>#DIV/0!</v>
      </c>
      <c r="O502" s="5">
        <f t="shared" si="10"/>
        <v>0</v>
      </c>
      <c r="P502" s="12" t="e">
        <f t="shared" si="11"/>
        <v>#DIV/0!</v>
      </c>
    </row>
    <row r="503" ht="15.75" customHeight="1" spans="1:16">
      <c r="A503" s="54"/>
      <c r="B503" s="54"/>
      <c r="C503" s="54"/>
      <c r="D503" s="54"/>
      <c r="E503" s="54"/>
      <c r="F503" s="73">
        <v>5.01</v>
      </c>
      <c r="G503" s="5">
        <f t="shared" si="9"/>
        <v>30.246563917978</v>
      </c>
      <c r="H503" s="5">
        <f t="shared" si="2"/>
        <v>7.5080511055675</v>
      </c>
      <c r="I503" s="5">
        <f t="shared" si="3"/>
        <v>0.0554768134992181</v>
      </c>
      <c r="J503" s="5">
        <f t="shared" si="4"/>
        <v>0</v>
      </c>
      <c r="K503" s="8">
        <f t="shared" si="5"/>
        <v>0</v>
      </c>
      <c r="L503" s="5" t="e">
        <f t="shared" si="6"/>
        <v>#DIV/0!</v>
      </c>
      <c r="M503" s="8">
        <f t="shared" si="7"/>
        <v>0</v>
      </c>
      <c r="N503" s="5" t="e">
        <f t="shared" si="8"/>
        <v>#DIV/0!</v>
      </c>
      <c r="O503" s="5">
        <f t="shared" si="10"/>
        <v>0</v>
      </c>
      <c r="P503" s="12" t="e">
        <f t="shared" si="11"/>
        <v>#DIV/0!</v>
      </c>
    </row>
    <row r="504" ht="15.75" customHeight="1" spans="1:16">
      <c r="A504" s="54"/>
      <c r="B504" s="54"/>
      <c r="C504" s="54"/>
      <c r="D504" s="54"/>
      <c r="E504" s="54"/>
      <c r="F504" s="73">
        <v>5.02</v>
      </c>
      <c r="G504" s="5">
        <f t="shared" si="9"/>
        <v>30.3216499497215</v>
      </c>
      <c r="H504" s="5">
        <f t="shared" si="2"/>
        <v>7.50860317435374</v>
      </c>
      <c r="I504" s="5">
        <f t="shared" si="3"/>
        <v>0.0549378207895798</v>
      </c>
      <c r="J504" s="5">
        <f t="shared" si="4"/>
        <v>0</v>
      </c>
      <c r="K504" s="8">
        <f t="shared" si="5"/>
        <v>0</v>
      </c>
      <c r="L504" s="5" t="e">
        <f t="shared" si="6"/>
        <v>#DIV/0!</v>
      </c>
      <c r="M504" s="8">
        <f t="shared" si="7"/>
        <v>0</v>
      </c>
      <c r="N504" s="5" t="e">
        <f t="shared" si="8"/>
        <v>#DIV/0!</v>
      </c>
      <c r="O504" s="5">
        <f t="shared" si="10"/>
        <v>0</v>
      </c>
      <c r="P504" s="12" t="e">
        <f t="shared" si="11"/>
        <v>#DIV/0!</v>
      </c>
    </row>
    <row r="505" ht="15.75" customHeight="1" spans="1:16">
      <c r="A505" s="54"/>
      <c r="B505" s="54"/>
      <c r="C505" s="54"/>
      <c r="D505" s="54"/>
      <c r="E505" s="54"/>
      <c r="F505" s="73">
        <v>5.03</v>
      </c>
      <c r="G505" s="5">
        <f t="shared" si="9"/>
        <v>30.3967414485159</v>
      </c>
      <c r="H505" s="5">
        <f t="shared" si="2"/>
        <v>7.50914987943877</v>
      </c>
      <c r="I505" s="5">
        <f t="shared" si="3"/>
        <v>0.0544040647386953</v>
      </c>
      <c r="J505" s="5">
        <f t="shared" si="4"/>
        <v>0</v>
      </c>
      <c r="K505" s="8">
        <f t="shared" si="5"/>
        <v>0</v>
      </c>
      <c r="L505" s="5" t="e">
        <f t="shared" si="6"/>
        <v>#DIV/0!</v>
      </c>
      <c r="M505" s="8">
        <f t="shared" si="7"/>
        <v>0</v>
      </c>
      <c r="N505" s="5" t="e">
        <f t="shared" si="8"/>
        <v>#DIV/0!</v>
      </c>
      <c r="O505" s="5">
        <f t="shared" si="10"/>
        <v>0</v>
      </c>
      <c r="P505" s="12" t="e">
        <f t="shared" si="11"/>
        <v>#DIV/0!</v>
      </c>
    </row>
    <row r="506" ht="15.75" customHeight="1" spans="1:16">
      <c r="A506" s="54"/>
      <c r="B506" s="54"/>
      <c r="C506" s="54"/>
      <c r="D506" s="54"/>
      <c r="E506" s="54"/>
      <c r="F506" s="73">
        <v>5.04</v>
      </c>
      <c r="G506" s="5">
        <f t="shared" si="9"/>
        <v>30.4718383612453</v>
      </c>
      <c r="H506" s="5">
        <f t="shared" si="2"/>
        <v>7.50969127293439</v>
      </c>
      <c r="I506" s="5">
        <f t="shared" si="3"/>
        <v>0.053875494469077</v>
      </c>
      <c r="J506" s="5">
        <f t="shared" si="4"/>
        <v>0</v>
      </c>
      <c r="K506" s="8">
        <f t="shared" si="5"/>
        <v>0</v>
      </c>
      <c r="L506" s="5" t="e">
        <f t="shared" si="6"/>
        <v>#DIV/0!</v>
      </c>
      <c r="M506" s="8">
        <f t="shared" si="7"/>
        <v>0</v>
      </c>
      <c r="N506" s="5" t="e">
        <f t="shared" si="8"/>
        <v>#DIV/0!</v>
      </c>
      <c r="O506" s="5">
        <f t="shared" si="10"/>
        <v>0</v>
      </c>
      <c r="P506" s="12" t="e">
        <f t="shared" si="11"/>
        <v>#DIV/0!</v>
      </c>
    </row>
    <row r="507" ht="15.75" customHeight="1" spans="1:16">
      <c r="A507" s="54"/>
      <c r="B507" s="54"/>
      <c r="C507" s="54"/>
      <c r="D507" s="54"/>
      <c r="E507" s="54"/>
      <c r="F507" s="73">
        <v>5.05</v>
      </c>
      <c r="G507" s="5">
        <f t="shared" si="9"/>
        <v>30.5469406353097</v>
      </c>
      <c r="H507" s="5">
        <f t="shared" si="2"/>
        <v>7.51022740644609</v>
      </c>
      <c r="I507" s="5">
        <f t="shared" si="3"/>
        <v>0.0533520595975445</v>
      </c>
      <c r="J507" s="5">
        <f t="shared" si="4"/>
        <v>0</v>
      </c>
      <c r="K507" s="8">
        <f t="shared" si="5"/>
        <v>0</v>
      </c>
      <c r="L507" s="5" t="e">
        <f t="shared" si="6"/>
        <v>#DIV/0!</v>
      </c>
      <c r="M507" s="8">
        <f t="shared" si="7"/>
        <v>0</v>
      </c>
      <c r="N507" s="5" t="e">
        <f t="shared" si="8"/>
        <v>#DIV/0!</v>
      </c>
      <c r="O507" s="5">
        <f t="shared" si="10"/>
        <v>0</v>
      </c>
      <c r="P507" s="12" t="e">
        <f t="shared" si="11"/>
        <v>#DIV/0!</v>
      </c>
    </row>
    <row r="508" ht="15.75" customHeight="1" spans="1:16">
      <c r="A508" s="54"/>
      <c r="B508" s="54"/>
      <c r="C508" s="54"/>
      <c r="D508" s="54"/>
      <c r="E508" s="54"/>
      <c r="F508" s="73">
        <v>5.06</v>
      </c>
      <c r="G508" s="5">
        <f t="shared" si="9"/>
        <v>30.6220482186205</v>
      </c>
      <c r="H508" s="5">
        <f t="shared" si="2"/>
        <v>7.51075833107797</v>
      </c>
      <c r="I508" s="5">
        <f t="shared" si="3"/>
        <v>0.0528337102304225</v>
      </c>
      <c r="J508" s="5">
        <f t="shared" si="4"/>
        <v>0</v>
      </c>
      <c r="K508" s="8">
        <f t="shared" si="5"/>
        <v>0</v>
      </c>
      <c r="L508" s="5" t="e">
        <f t="shared" si="6"/>
        <v>#DIV/0!</v>
      </c>
      <c r="M508" s="8">
        <f t="shared" si="7"/>
        <v>0</v>
      </c>
      <c r="N508" s="5" t="e">
        <f t="shared" si="8"/>
        <v>#DIV/0!</v>
      </c>
      <c r="O508" s="5">
        <f t="shared" si="10"/>
        <v>0</v>
      </c>
      <c r="P508" s="12" t="e">
        <f t="shared" si="11"/>
        <v>#DIV/0!</v>
      </c>
    </row>
    <row r="509" ht="15.75" customHeight="1" spans="1:16">
      <c r="A509" s="54"/>
      <c r="B509" s="54"/>
      <c r="C509" s="54"/>
      <c r="D509" s="54"/>
      <c r="E509" s="54"/>
      <c r="F509" s="73">
        <v>5.07</v>
      </c>
      <c r="G509" s="5">
        <f t="shared" si="9"/>
        <v>30.6971610595949</v>
      </c>
      <c r="H509" s="5">
        <f t="shared" si="2"/>
        <v>7.51128409743763</v>
      </c>
      <c r="I509" s="5">
        <f t="shared" si="3"/>
        <v>0.0523203969587844</v>
      </c>
      <c r="J509" s="5">
        <f t="shared" si="4"/>
        <v>0</v>
      </c>
      <c r="K509" s="8">
        <f t="shared" si="5"/>
        <v>0</v>
      </c>
      <c r="L509" s="5" t="e">
        <f t="shared" si="6"/>
        <v>#DIV/0!</v>
      </c>
      <c r="M509" s="8">
        <f t="shared" si="7"/>
        <v>0</v>
      </c>
      <c r="N509" s="5" t="e">
        <f t="shared" si="8"/>
        <v>#DIV/0!</v>
      </c>
      <c r="O509" s="5">
        <f t="shared" si="10"/>
        <v>0</v>
      </c>
      <c r="P509" s="12" t="e">
        <f t="shared" si="11"/>
        <v>#DIV/0!</v>
      </c>
    </row>
    <row r="510" ht="15.75" customHeight="1" spans="1:16">
      <c r="A510" s="54"/>
      <c r="B510" s="54"/>
      <c r="C510" s="54"/>
      <c r="D510" s="54"/>
      <c r="E510" s="54"/>
      <c r="F510" s="73">
        <v>5.08</v>
      </c>
      <c r="G510" s="5">
        <f t="shared" si="9"/>
        <v>30.7722791071513</v>
      </c>
      <c r="H510" s="5">
        <f t="shared" si="2"/>
        <v>7.51180475564098</v>
      </c>
      <c r="I510" s="5">
        <f t="shared" si="3"/>
        <v>0.051812070853743</v>
      </c>
      <c r="J510" s="5">
        <f t="shared" si="4"/>
        <v>0</v>
      </c>
      <c r="K510" s="8">
        <f t="shared" si="5"/>
        <v>0</v>
      </c>
      <c r="L510" s="5" t="e">
        <f t="shared" si="6"/>
        <v>#DIV/0!</v>
      </c>
      <c r="M510" s="8">
        <f t="shared" si="7"/>
        <v>0</v>
      </c>
      <c r="N510" s="5" t="e">
        <f t="shared" si="8"/>
        <v>#DIV/0!</v>
      </c>
      <c r="O510" s="5">
        <f t="shared" si="10"/>
        <v>0</v>
      </c>
      <c r="P510" s="12" t="e">
        <f t="shared" si="11"/>
        <v>#DIV/0!</v>
      </c>
    </row>
    <row r="511" ht="15.75" customHeight="1" spans="1:16">
      <c r="A511" s="54"/>
      <c r="B511" s="54"/>
      <c r="C511" s="54"/>
      <c r="D511" s="54"/>
      <c r="E511" s="54"/>
      <c r="F511" s="73">
        <v>5.09</v>
      </c>
      <c r="G511" s="5">
        <f t="shared" si="9"/>
        <v>30.8474023107044</v>
      </c>
      <c r="H511" s="5">
        <f t="shared" si="2"/>
        <v>7.51232035531703</v>
      </c>
      <c r="I511" s="5">
        <f t="shared" si="3"/>
        <v>0.0513086834617865</v>
      </c>
      <c r="J511" s="5">
        <f t="shared" si="4"/>
        <v>0</v>
      </c>
      <c r="K511" s="8">
        <f t="shared" si="5"/>
        <v>0</v>
      </c>
      <c r="L511" s="5" t="e">
        <f t="shared" si="6"/>
        <v>#DIV/0!</v>
      </c>
      <c r="M511" s="8">
        <f t="shared" si="7"/>
        <v>0</v>
      </c>
      <c r="N511" s="5" t="e">
        <f t="shared" si="8"/>
        <v>#DIV/0!</v>
      </c>
      <c r="O511" s="5">
        <f t="shared" si="10"/>
        <v>0</v>
      </c>
      <c r="P511" s="12" t="e">
        <f t="shared" si="11"/>
        <v>#DIV/0!</v>
      </c>
    </row>
    <row r="512" ht="15.75" customHeight="1" spans="1:16">
      <c r="A512" s="54"/>
      <c r="B512" s="54"/>
      <c r="C512" s="54"/>
      <c r="D512" s="54"/>
      <c r="E512" s="54"/>
      <c r="F512" s="73">
        <v>5.1</v>
      </c>
      <c r="G512" s="5">
        <f t="shared" si="9"/>
        <v>30.9225306201606</v>
      </c>
      <c r="H512" s="5">
        <f t="shared" si="2"/>
        <v>7.5128309456126</v>
      </c>
      <c r="I512" s="5">
        <f t="shared" si="3"/>
        <v>0.0508101868001598</v>
      </c>
      <c r="J512" s="5">
        <f t="shared" si="4"/>
        <v>0</v>
      </c>
      <c r="K512" s="8">
        <f t="shared" si="5"/>
        <v>0</v>
      </c>
      <c r="L512" s="5" t="e">
        <f t="shared" si="6"/>
        <v>#DIV/0!</v>
      </c>
      <c r="M512" s="8">
        <f t="shared" si="7"/>
        <v>0</v>
      </c>
      <c r="N512" s="5" t="e">
        <f t="shared" si="8"/>
        <v>#DIV/0!</v>
      </c>
      <c r="O512" s="5">
        <f t="shared" si="10"/>
        <v>0</v>
      </c>
      <c r="P512" s="12" t="e">
        <f t="shared" si="11"/>
        <v>#DIV/0!</v>
      </c>
    </row>
    <row r="513" ht="15.75" customHeight="1" spans="1:16">
      <c r="A513" s="54"/>
      <c r="B513" s="54"/>
      <c r="C513" s="54"/>
      <c r="D513" s="54"/>
      <c r="E513" s="54"/>
      <c r="F513" s="73">
        <v>5.11</v>
      </c>
      <c r="G513" s="5">
        <f t="shared" si="9"/>
        <v>30.9976639859125</v>
      </c>
      <c r="H513" s="5">
        <f t="shared" si="2"/>
        <v>7.51333657519703</v>
      </c>
      <c r="I513" s="5">
        <f t="shared" si="3"/>
        <v>0.0503165333522913</v>
      </c>
      <c r="J513" s="5">
        <f t="shared" si="4"/>
        <v>0</v>
      </c>
      <c r="K513" s="8">
        <f t="shared" si="5"/>
        <v>0</v>
      </c>
      <c r="L513" s="5" t="e">
        <f t="shared" si="6"/>
        <v>#DIV/0!</v>
      </c>
      <c r="M513" s="8">
        <f t="shared" si="7"/>
        <v>0</v>
      </c>
      <c r="N513" s="5" t="e">
        <f t="shared" si="8"/>
        <v>#DIV/0!</v>
      </c>
      <c r="O513" s="5">
        <f t="shared" si="10"/>
        <v>0</v>
      </c>
      <c r="P513" s="12" t="e">
        <f t="shared" si="11"/>
        <v>#DIV/0!</v>
      </c>
    </row>
    <row r="514" ht="15.75" customHeight="1" spans="1:16">
      <c r="A514" s="54"/>
      <c r="B514" s="54"/>
      <c r="C514" s="54"/>
      <c r="D514" s="54"/>
      <c r="E514" s="54"/>
      <c r="F514" s="73">
        <v>5.12</v>
      </c>
      <c r="G514" s="5">
        <f t="shared" si="9"/>
        <v>31.0728023588352</v>
      </c>
      <c r="H514" s="5">
        <f t="shared" si="2"/>
        <v>7.51383729226679</v>
      </c>
      <c r="I514" s="5">
        <f t="shared" si="3"/>
        <v>0.049827676063263</v>
      </c>
      <c r="J514" s="5">
        <f t="shared" si="4"/>
        <v>0</v>
      </c>
      <c r="K514" s="8">
        <f t="shared" si="5"/>
        <v>0</v>
      </c>
      <c r="L514" s="5" t="e">
        <f t="shared" si="6"/>
        <v>#DIV/0!</v>
      </c>
      <c r="M514" s="8">
        <f t="shared" si="7"/>
        <v>0</v>
      </c>
      <c r="N514" s="5" t="e">
        <f t="shared" si="8"/>
        <v>#DIV/0!</v>
      </c>
      <c r="O514" s="5">
        <f t="shared" si="10"/>
        <v>0</v>
      </c>
      <c r="P514" s="12" t="e">
        <f t="shared" si="11"/>
        <v>#DIV/0!</v>
      </c>
    </row>
    <row r="515" ht="15.75" customHeight="1" spans="1:16">
      <c r="A515" s="54"/>
      <c r="B515" s="54"/>
      <c r="C515" s="54"/>
      <c r="D515" s="54"/>
      <c r="E515" s="54"/>
      <c r="F515" s="73">
        <v>5.13</v>
      </c>
      <c r="G515" s="5">
        <f t="shared" si="9"/>
        <v>31.1479456902807</v>
      </c>
      <c r="H515" s="5">
        <f t="shared" si="2"/>
        <v>7.51433314455011</v>
      </c>
      <c r="I515" s="5">
        <f t="shared" si="3"/>
        <v>0.0493435683353255</v>
      </c>
      <c r="J515" s="5">
        <f t="shared" si="4"/>
        <v>0</v>
      </c>
      <c r="K515" s="8">
        <f t="shared" si="5"/>
        <v>0</v>
      </c>
      <c r="L515" s="5" t="e">
        <f t="shared" si="6"/>
        <v>#DIV/0!</v>
      </c>
      <c r="M515" s="8">
        <f t="shared" si="7"/>
        <v>0</v>
      </c>
      <c r="N515" s="5" t="e">
        <f t="shared" si="8"/>
        <v>#DIV/0!</v>
      </c>
      <c r="O515" s="5">
        <f t="shared" si="10"/>
        <v>0</v>
      </c>
      <c r="P515" s="12" t="e">
        <f t="shared" si="11"/>
        <v>#DIV/0!</v>
      </c>
    </row>
    <row r="516" ht="15.75" customHeight="1" spans="1:16">
      <c r="A516" s="54"/>
      <c r="B516" s="54"/>
      <c r="C516" s="54"/>
      <c r="D516" s="54"/>
      <c r="E516" s="54"/>
      <c r="F516" s="73">
        <v>5.14</v>
      </c>
      <c r="G516" s="5">
        <f t="shared" si="9"/>
        <v>31.2230939320738</v>
      </c>
      <c r="H516" s="5">
        <f t="shared" si="2"/>
        <v>7.5148241793115</v>
      </c>
      <c r="I516" s="5">
        <f t="shared" si="3"/>
        <v>0.0488641640234565</v>
      </c>
      <c r="J516" s="5">
        <f t="shared" si="4"/>
        <v>0</v>
      </c>
      <c r="K516" s="8">
        <f t="shared" si="5"/>
        <v>0</v>
      </c>
      <c r="L516" s="5" t="e">
        <f t="shared" si="6"/>
        <v>#DIV/0!</v>
      </c>
      <c r="M516" s="8">
        <f t="shared" si="7"/>
        <v>0</v>
      </c>
      <c r="N516" s="5" t="e">
        <f t="shared" si="8"/>
        <v>#DIV/0!</v>
      </c>
      <c r="O516" s="5">
        <f t="shared" si="10"/>
        <v>0</v>
      </c>
      <c r="P516" s="12" t="e">
        <f t="shared" si="11"/>
        <v>#DIV/0!</v>
      </c>
    </row>
    <row r="517" ht="15.75" customHeight="1" spans="1:16">
      <c r="A517" s="54"/>
      <c r="B517" s="54"/>
      <c r="C517" s="54"/>
      <c r="D517" s="54"/>
      <c r="E517" s="54"/>
      <c r="F517" s="73">
        <v>5.15</v>
      </c>
      <c r="G517" s="5">
        <f t="shared" si="9"/>
        <v>31.2982470365074</v>
      </c>
      <c r="H517" s="5">
        <f t="shared" si="2"/>
        <v>7.51531044335626</v>
      </c>
      <c r="I517" s="5">
        <f t="shared" si="3"/>
        <v>0.0483894174309619</v>
      </c>
      <c r="J517" s="5">
        <f t="shared" si="4"/>
        <v>0</v>
      </c>
      <c r="K517" s="8">
        <f t="shared" si="5"/>
        <v>0</v>
      </c>
      <c r="L517" s="5" t="e">
        <f t="shared" si="6"/>
        <v>#DIV/0!</v>
      </c>
      <c r="M517" s="8">
        <f t="shared" si="7"/>
        <v>0</v>
      </c>
      <c r="N517" s="5" t="e">
        <f t="shared" si="8"/>
        <v>#DIV/0!</v>
      </c>
      <c r="O517" s="5">
        <f t="shared" si="10"/>
        <v>0</v>
      </c>
      <c r="P517" s="12" t="e">
        <f t="shared" si="11"/>
        <v>#DIV/0!</v>
      </c>
    </row>
    <row r="518" ht="15.75" customHeight="1" spans="1:16">
      <c r="A518" s="54"/>
      <c r="B518" s="54"/>
      <c r="C518" s="54"/>
      <c r="D518" s="54"/>
      <c r="E518" s="54"/>
      <c r="F518" s="73">
        <v>5.16</v>
      </c>
      <c r="G518" s="5">
        <f t="shared" si="9"/>
        <v>31.3734049563377</v>
      </c>
      <c r="H518" s="5">
        <f t="shared" si="2"/>
        <v>7.51579198303496</v>
      </c>
      <c r="I518" s="5">
        <f t="shared" si="3"/>
        <v>0.0479192833051203</v>
      </c>
      <c r="J518" s="5">
        <f t="shared" si="4"/>
        <v>0</v>
      </c>
      <c r="K518" s="8">
        <f t="shared" si="5"/>
        <v>0</v>
      </c>
      <c r="L518" s="5" t="e">
        <f t="shared" si="6"/>
        <v>#DIV/0!</v>
      </c>
      <c r="M518" s="8">
        <f t="shared" si="7"/>
        <v>0</v>
      </c>
      <c r="N518" s="5" t="e">
        <f t="shared" si="8"/>
        <v>#DIV/0!</v>
      </c>
      <c r="O518" s="5">
        <f t="shared" si="10"/>
        <v>0</v>
      </c>
      <c r="P518" s="12" t="e">
        <f t="shared" si="11"/>
        <v>#DIV/0!</v>
      </c>
    </row>
    <row r="519" ht="15.75" customHeight="1" spans="1:16">
      <c r="A519" s="54"/>
      <c r="B519" s="54"/>
      <c r="C519" s="54"/>
      <c r="D519" s="54"/>
      <c r="E519" s="54"/>
      <c r="F519" s="73">
        <v>5.17</v>
      </c>
      <c r="G519" s="5">
        <f t="shared" si="9"/>
        <v>31.4485676447802</v>
      </c>
      <c r="H519" s="5">
        <f t="shared" si="2"/>
        <v>7.51626884424783</v>
      </c>
      <c r="I519" s="5">
        <f t="shared" si="3"/>
        <v>0.0474537168328694</v>
      </c>
      <c r="J519" s="5">
        <f t="shared" si="4"/>
        <v>0</v>
      </c>
      <c r="K519" s="8">
        <f t="shared" si="5"/>
        <v>0</v>
      </c>
      <c r="L519" s="5" t="e">
        <f t="shared" si="6"/>
        <v>#DIV/0!</v>
      </c>
      <c r="M519" s="8">
        <f t="shared" si="7"/>
        <v>0</v>
      </c>
      <c r="N519" s="5" t="e">
        <f t="shared" si="8"/>
        <v>#DIV/0!</v>
      </c>
      <c r="O519" s="5">
        <f t="shared" si="10"/>
        <v>0</v>
      </c>
      <c r="P519" s="12" t="e">
        <f t="shared" si="11"/>
        <v>#DIV/0!</v>
      </c>
    </row>
    <row r="520" ht="15.75" customHeight="1" spans="1:16">
      <c r="A520" s="54"/>
      <c r="B520" s="54"/>
      <c r="C520" s="54"/>
      <c r="D520" s="54"/>
      <c r="E520" s="54"/>
      <c r="F520" s="73">
        <v>5.18</v>
      </c>
      <c r="G520" s="5">
        <f t="shared" si="9"/>
        <v>31.5237350555047</v>
      </c>
      <c r="H520" s="5">
        <f t="shared" si="2"/>
        <v>7.51674107244916</v>
      </c>
      <c r="I520" s="5">
        <f t="shared" si="3"/>
        <v>0.0469926736365344</v>
      </c>
      <c r="J520" s="5">
        <f t="shared" si="4"/>
        <v>0</v>
      </c>
      <c r="K520" s="8">
        <f t="shared" si="5"/>
        <v>0</v>
      </c>
      <c r="L520" s="5" t="e">
        <f t="shared" si="6"/>
        <v>#DIV/0!</v>
      </c>
      <c r="M520" s="8">
        <f t="shared" si="7"/>
        <v>0</v>
      </c>
      <c r="N520" s="5" t="e">
        <f t="shared" si="8"/>
        <v>#DIV/0!</v>
      </c>
      <c r="O520" s="5">
        <f t="shared" si="10"/>
        <v>0</v>
      </c>
      <c r="P520" s="12" t="e">
        <f t="shared" si="11"/>
        <v>#DIV/0!</v>
      </c>
    </row>
    <row r="521" ht="15.75" customHeight="1" spans="1:16">
      <c r="A521" s="54"/>
      <c r="B521" s="54"/>
      <c r="C521" s="54"/>
      <c r="D521" s="54"/>
      <c r="E521" s="54"/>
      <c r="F521" s="73">
        <v>5.19</v>
      </c>
      <c r="G521" s="5">
        <f t="shared" si="9"/>
        <v>31.5989071426312</v>
      </c>
      <c r="H521" s="5">
        <f t="shared" si="2"/>
        <v>7.51720871265161</v>
      </c>
      <c r="I521" s="5">
        <f t="shared" si="3"/>
        <v>0.0465361097695982</v>
      </c>
      <c r="J521" s="5">
        <f t="shared" si="4"/>
        <v>0</v>
      </c>
      <c r="K521" s="8">
        <f t="shared" si="5"/>
        <v>0</v>
      </c>
      <c r="L521" s="5" t="e">
        <f t="shared" si="6"/>
        <v>#DIV/0!</v>
      </c>
      <c r="M521" s="8">
        <f t="shared" si="7"/>
        <v>0</v>
      </c>
      <c r="N521" s="5" t="e">
        <f t="shared" si="8"/>
        <v>#DIV/0!</v>
      </c>
      <c r="O521" s="5">
        <f t="shared" si="10"/>
        <v>0</v>
      </c>
      <c r="P521" s="12" t="e">
        <f t="shared" si="11"/>
        <v>#DIV/0!</v>
      </c>
    </row>
    <row r="522" ht="15.75" customHeight="1" spans="1:16">
      <c r="A522" s="54"/>
      <c r="B522" s="54"/>
      <c r="C522" s="54"/>
      <c r="D522" s="54"/>
      <c r="E522" s="54"/>
      <c r="F522" s="73">
        <v>5.2</v>
      </c>
      <c r="G522" s="5">
        <f t="shared" si="9"/>
        <v>31.6740838607255</v>
      </c>
      <c r="H522" s="5">
        <f t="shared" si="2"/>
        <v>7.51767180943054</v>
      </c>
      <c r="I522" s="5">
        <f t="shared" si="3"/>
        <v>0.0460839817125119</v>
      </c>
      <c r="J522" s="5">
        <f t="shared" si="4"/>
        <v>0</v>
      </c>
      <c r="K522" s="8">
        <f t="shared" si="5"/>
        <v>0</v>
      </c>
      <c r="L522" s="5" t="e">
        <f t="shared" si="6"/>
        <v>#DIV/0!</v>
      </c>
      <c r="M522" s="8">
        <f t="shared" si="7"/>
        <v>0</v>
      </c>
      <c r="N522" s="5" t="e">
        <f t="shared" si="8"/>
        <v>#DIV/0!</v>
      </c>
      <c r="O522" s="5">
        <f t="shared" si="10"/>
        <v>0</v>
      </c>
      <c r="P522" s="12" t="e">
        <f t="shared" si="11"/>
        <v>#DIV/0!</v>
      </c>
    </row>
    <row r="523" ht="15.75" customHeight="1" spans="1:16">
      <c r="A523" s="54"/>
      <c r="B523" s="54"/>
      <c r="C523" s="54"/>
      <c r="D523" s="54"/>
      <c r="E523" s="54"/>
      <c r="F523" s="73">
        <v>5.21</v>
      </c>
      <c r="G523" s="5">
        <f t="shared" si="9"/>
        <v>31.7492651647948</v>
      </c>
      <c r="H523" s="5">
        <f t="shared" si="2"/>
        <v>7.51813040692819</v>
      </c>
      <c r="I523" s="5">
        <f t="shared" si="3"/>
        <v>0.045636246368547</v>
      </c>
      <c r="J523" s="5">
        <f t="shared" si="4"/>
        <v>0</v>
      </c>
      <c r="K523" s="8">
        <f t="shared" si="5"/>
        <v>0</v>
      </c>
      <c r="L523" s="5" t="e">
        <f t="shared" si="6"/>
        <v>#DIV/0!</v>
      </c>
      <c r="M523" s="8">
        <f t="shared" si="7"/>
        <v>0</v>
      </c>
      <c r="N523" s="5" t="e">
        <f t="shared" si="8"/>
        <v>#DIV/0!</v>
      </c>
      <c r="O523" s="5">
        <f t="shared" si="10"/>
        <v>0</v>
      </c>
      <c r="P523" s="12" t="e">
        <f t="shared" si="11"/>
        <v>#DIV/0!</v>
      </c>
    </row>
    <row r="524" ht="15.75" customHeight="1" spans="1:16">
      <c r="A524" s="54"/>
      <c r="B524" s="54"/>
      <c r="C524" s="54"/>
      <c r="D524" s="54"/>
      <c r="E524" s="54"/>
      <c r="F524" s="73">
        <v>5.22</v>
      </c>
      <c r="G524" s="5">
        <f t="shared" si="9"/>
        <v>31.8244510102834</v>
      </c>
      <c r="H524" s="5">
        <f t="shared" si="2"/>
        <v>7.51858454885798</v>
      </c>
      <c r="I524" s="5">
        <f t="shared" si="3"/>
        <v>0.0451928610596873</v>
      </c>
      <c r="J524" s="5">
        <f t="shared" si="4"/>
        <v>0</v>
      </c>
      <c r="K524" s="8">
        <f t="shared" si="5"/>
        <v>0</v>
      </c>
      <c r="L524" s="5" t="e">
        <f t="shared" si="6"/>
        <v>#DIV/0!</v>
      </c>
      <c r="M524" s="8">
        <f t="shared" si="7"/>
        <v>0</v>
      </c>
      <c r="N524" s="5" t="e">
        <f t="shared" si="8"/>
        <v>#DIV/0!</v>
      </c>
      <c r="O524" s="5">
        <f t="shared" si="10"/>
        <v>0</v>
      </c>
      <c r="P524" s="12" t="e">
        <f t="shared" si="11"/>
        <v>#DIV/0!</v>
      </c>
    </row>
    <row r="525" ht="15.75" customHeight="1" spans="1:16">
      <c r="A525" s="54"/>
      <c r="B525" s="54"/>
      <c r="C525" s="54"/>
      <c r="D525" s="54"/>
      <c r="E525" s="54"/>
      <c r="F525" s="73">
        <v>5.23</v>
      </c>
      <c r="G525" s="5">
        <f t="shared" si="9"/>
        <v>31.8996413530685</v>
      </c>
      <c r="H525" s="5">
        <f t="shared" si="2"/>
        <v>7.51903427850858</v>
      </c>
      <c r="I525" s="5">
        <f t="shared" si="3"/>
        <v>0.0447537835225606</v>
      </c>
      <c r="J525" s="5">
        <f t="shared" si="4"/>
        <v>0</v>
      </c>
      <c r="K525" s="8">
        <f t="shared" si="5"/>
        <v>0</v>
      </c>
      <c r="L525" s="5" t="e">
        <f t="shared" si="6"/>
        <v>#DIV/0!</v>
      </c>
      <c r="M525" s="8">
        <f t="shared" si="7"/>
        <v>0</v>
      </c>
      <c r="N525" s="5" t="e">
        <f t="shared" si="8"/>
        <v>#DIV/0!</v>
      </c>
      <c r="O525" s="5">
        <f t="shared" si="10"/>
        <v>0</v>
      </c>
      <c r="P525" s="12" t="e">
        <f t="shared" si="11"/>
        <v>#DIV/0!</v>
      </c>
    </row>
    <row r="526" ht="15.75" customHeight="1" spans="1:16">
      <c r="A526" s="54"/>
      <c r="B526" s="54"/>
      <c r="C526" s="54"/>
      <c r="D526" s="54"/>
      <c r="E526" s="54"/>
      <c r="F526" s="73">
        <v>5.24</v>
      </c>
      <c r="G526" s="5">
        <f t="shared" si="9"/>
        <v>31.974836149456</v>
      </c>
      <c r="H526" s="5">
        <f t="shared" si="2"/>
        <v>7.51947963874811</v>
      </c>
      <c r="I526" s="5">
        <f t="shared" si="3"/>
        <v>0.0443189719044108</v>
      </c>
      <c r="J526" s="5">
        <f t="shared" si="4"/>
        <v>0</v>
      </c>
      <c r="K526" s="8">
        <f t="shared" si="5"/>
        <v>0</v>
      </c>
      <c r="L526" s="5" t="e">
        <f t="shared" si="6"/>
        <v>#DIV/0!</v>
      </c>
      <c r="M526" s="8">
        <f t="shared" si="7"/>
        <v>0</v>
      </c>
      <c r="N526" s="5" t="e">
        <f t="shared" si="8"/>
        <v>#DIV/0!</v>
      </c>
      <c r="O526" s="5">
        <f t="shared" si="10"/>
        <v>0</v>
      </c>
      <c r="P526" s="12" t="e">
        <f t="shared" si="11"/>
        <v>#DIV/0!</v>
      </c>
    </row>
    <row r="527" ht="15.75" customHeight="1" spans="1:16">
      <c r="A527" s="54"/>
      <c r="B527" s="54"/>
      <c r="C527" s="54"/>
      <c r="D527" s="54"/>
      <c r="E527" s="54"/>
      <c r="F527" s="73">
        <v>5.25</v>
      </c>
      <c r="G527" s="5">
        <f t="shared" si="9"/>
        <v>32.0500353561763</v>
      </c>
      <c r="H527" s="5">
        <f t="shared" si="2"/>
        <v>7.5199206720282</v>
      </c>
      <c r="I527" s="5">
        <f t="shared" si="3"/>
        <v>0.0438883847591077</v>
      </c>
      <c r="J527" s="5">
        <f t="shared" si="4"/>
        <v>0</v>
      </c>
      <c r="K527" s="8">
        <f t="shared" si="5"/>
        <v>0</v>
      </c>
      <c r="L527" s="5" t="e">
        <f t="shared" si="6"/>
        <v>#DIV/0!</v>
      </c>
      <c r="M527" s="8">
        <f t="shared" si="7"/>
        <v>0</v>
      </c>
      <c r="N527" s="5" t="e">
        <f t="shared" si="8"/>
        <v>#DIV/0!</v>
      </c>
      <c r="O527" s="5">
        <f t="shared" si="10"/>
        <v>0</v>
      </c>
      <c r="P527" s="12" t="e">
        <f t="shared" si="11"/>
        <v>#DIV/0!</v>
      </c>
    </row>
    <row r="528" ht="15.75" customHeight="1" spans="1:16">
      <c r="A528" s="54"/>
      <c r="B528" s="54"/>
      <c r="C528" s="54"/>
      <c r="D528" s="54"/>
      <c r="E528" s="54"/>
      <c r="F528" s="73">
        <v>5.26</v>
      </c>
      <c r="G528" s="5">
        <f t="shared" si="9"/>
        <v>32.1252389303801</v>
      </c>
      <c r="H528" s="5">
        <f t="shared" si="2"/>
        <v>7.52035742038802</v>
      </c>
      <c r="I528" s="5">
        <f t="shared" si="3"/>
        <v>0.0434619810431968</v>
      </c>
      <c r="J528" s="5">
        <f t="shared" si="4"/>
        <v>0</v>
      </c>
      <c r="K528" s="8">
        <f t="shared" si="5"/>
        <v>0</v>
      </c>
      <c r="L528" s="5" t="e">
        <f t="shared" si="6"/>
        <v>#DIV/0!</v>
      </c>
      <c r="M528" s="8">
        <f t="shared" si="7"/>
        <v>0</v>
      </c>
      <c r="N528" s="5" t="e">
        <f t="shared" si="8"/>
        <v>#DIV/0!</v>
      </c>
      <c r="O528" s="5">
        <f t="shared" si="10"/>
        <v>0</v>
      </c>
      <c r="P528" s="12" t="e">
        <f t="shared" si="11"/>
        <v>#DIV/0!</v>
      </c>
    </row>
    <row r="529" ht="15.75" customHeight="1" spans="1:16">
      <c r="A529" s="54"/>
      <c r="B529" s="54"/>
      <c r="C529" s="54"/>
      <c r="D529" s="54"/>
      <c r="E529" s="54"/>
      <c r="F529" s="73">
        <v>5.27</v>
      </c>
      <c r="G529" s="5">
        <f t="shared" si="9"/>
        <v>32.2004468296347</v>
      </c>
      <c r="H529" s="5">
        <f t="shared" si="2"/>
        <v>7.5207899254583</v>
      </c>
      <c r="I529" s="5">
        <f t="shared" si="3"/>
        <v>0.0430397201119872</v>
      </c>
      <c r="J529" s="5">
        <f t="shared" si="4"/>
        <v>0</v>
      </c>
      <c r="K529" s="8">
        <f t="shared" si="5"/>
        <v>0</v>
      </c>
      <c r="L529" s="5" t="e">
        <f t="shared" si="6"/>
        <v>#DIV/0!</v>
      </c>
      <c r="M529" s="8">
        <f t="shared" si="7"/>
        <v>0</v>
      </c>
      <c r="N529" s="5" t="e">
        <f t="shared" si="8"/>
        <v>#DIV/0!</v>
      </c>
      <c r="O529" s="5">
        <f t="shared" si="10"/>
        <v>0</v>
      </c>
      <c r="P529" s="12" t="e">
        <f t="shared" si="11"/>
        <v>#DIV/0!</v>
      </c>
    </row>
    <row r="530" ht="15.75" customHeight="1" spans="1:16">
      <c r="A530" s="54"/>
      <c r="B530" s="54"/>
      <c r="C530" s="54"/>
      <c r="D530" s="54"/>
      <c r="E530" s="54"/>
      <c r="F530" s="73">
        <v>5.28</v>
      </c>
      <c r="G530" s="5">
        <f t="shared" si="9"/>
        <v>32.2756590119194</v>
      </c>
      <c r="H530" s="5">
        <f t="shared" si="2"/>
        <v>7.52121822846533</v>
      </c>
      <c r="I530" s="5">
        <f t="shared" si="3"/>
        <v>0.042621561715677</v>
      </c>
      <c r="J530" s="5">
        <f t="shared" si="4"/>
        <v>0</v>
      </c>
      <c r="K530" s="8">
        <f t="shared" si="5"/>
        <v>0</v>
      </c>
      <c r="L530" s="5" t="e">
        <f t="shared" si="6"/>
        <v>#DIV/0!</v>
      </c>
      <c r="M530" s="8">
        <f t="shared" si="7"/>
        <v>0</v>
      </c>
      <c r="N530" s="5" t="e">
        <f t="shared" si="8"/>
        <v>#DIV/0!</v>
      </c>
      <c r="O530" s="5">
        <f t="shared" si="10"/>
        <v>0</v>
      </c>
      <c r="P530" s="12" t="e">
        <f t="shared" si="11"/>
        <v>#DIV/0!</v>
      </c>
    </row>
    <row r="531" ht="15.75" customHeight="1" spans="1:16">
      <c r="A531" s="54"/>
      <c r="B531" s="54"/>
      <c r="C531" s="54"/>
      <c r="D531" s="54"/>
      <c r="E531" s="54"/>
      <c r="F531" s="73">
        <v>5.29</v>
      </c>
      <c r="G531" s="5">
        <f t="shared" si="9"/>
        <v>32.3508754356217</v>
      </c>
      <c r="H531" s="5">
        <f t="shared" si="2"/>
        <v>7.52164237023483</v>
      </c>
      <c r="I531" s="5">
        <f t="shared" si="3"/>
        <v>0.0422074659955168</v>
      </c>
      <c r="J531" s="5">
        <f t="shared" si="4"/>
        <v>0</v>
      </c>
      <c r="K531" s="8">
        <f t="shared" si="5"/>
        <v>0</v>
      </c>
      <c r="L531" s="5" t="e">
        <f t="shared" si="6"/>
        <v>#DIV/0!</v>
      </c>
      <c r="M531" s="8">
        <f t="shared" si="7"/>
        <v>0</v>
      </c>
      <c r="N531" s="5" t="e">
        <f t="shared" si="8"/>
        <v>#DIV/0!</v>
      </c>
      <c r="O531" s="5">
        <f t="shared" si="10"/>
        <v>0</v>
      </c>
      <c r="P531" s="12" t="e">
        <f t="shared" si="11"/>
        <v>#DIV/0!</v>
      </c>
    </row>
    <row r="532" ht="15.75" customHeight="1" spans="1:16">
      <c r="A532" s="54"/>
      <c r="B532" s="54"/>
      <c r="C532" s="54"/>
      <c r="D532" s="54"/>
      <c r="E532" s="54"/>
      <c r="F532" s="73">
        <v>5.3</v>
      </c>
      <c r="G532" s="5">
        <f t="shared" si="9"/>
        <v>32.4260960595337</v>
      </c>
      <c r="H532" s="5">
        <f t="shared" si="2"/>
        <v>7.52206239119588</v>
      </c>
      <c r="I532" s="5">
        <f t="shared" si="3"/>
        <v>0.0417973934800107</v>
      </c>
      <c r="J532" s="5">
        <f t="shared" si="4"/>
        <v>0</v>
      </c>
      <c r="K532" s="8">
        <f t="shared" si="5"/>
        <v>0</v>
      </c>
      <c r="L532" s="5" t="e">
        <f t="shared" si="6"/>
        <v>#DIV/0!</v>
      </c>
      <c r="M532" s="8">
        <f t="shared" si="7"/>
        <v>0</v>
      </c>
      <c r="N532" s="5" t="e">
        <f t="shared" si="8"/>
        <v>#DIV/0!</v>
      </c>
      <c r="O532" s="5">
        <f t="shared" si="10"/>
        <v>0</v>
      </c>
      <c r="P532" s="12" t="e">
        <f t="shared" si="11"/>
        <v>#DIV/0!</v>
      </c>
    </row>
    <row r="533" ht="15.75" customHeight="1" spans="1:16">
      <c r="A533" s="54"/>
      <c r="B533" s="54"/>
      <c r="C533" s="54"/>
      <c r="D533" s="54"/>
      <c r="E533" s="54"/>
      <c r="F533" s="73">
        <v>5.31</v>
      </c>
      <c r="G533" s="5">
        <f t="shared" si="9"/>
        <v>32.5013208428475</v>
      </c>
      <c r="H533" s="5">
        <f t="shared" si="2"/>
        <v>7.52247833138477</v>
      </c>
      <c r="I533" s="5">
        <f t="shared" si="3"/>
        <v>0.0413913050811533</v>
      </c>
      <c r="J533" s="5">
        <f t="shared" si="4"/>
        <v>0</v>
      </c>
      <c r="K533" s="8">
        <f t="shared" si="5"/>
        <v>0</v>
      </c>
      <c r="L533" s="5" t="e">
        <f t="shared" si="6"/>
        <v>#DIV/0!</v>
      </c>
      <c r="M533" s="8">
        <f t="shared" si="7"/>
        <v>0</v>
      </c>
      <c r="N533" s="5" t="e">
        <f t="shared" si="8"/>
        <v>#DIV/0!</v>
      </c>
      <c r="O533" s="5">
        <f t="shared" si="10"/>
        <v>0</v>
      </c>
      <c r="P533" s="12" t="e">
        <f t="shared" si="11"/>
        <v>#DIV/0!</v>
      </c>
    </row>
    <row r="534" ht="15.75" customHeight="1" spans="1:16">
      <c r="A534" s="54"/>
      <c r="B534" s="54"/>
      <c r="C534" s="54"/>
      <c r="D534" s="54"/>
      <c r="E534" s="54"/>
      <c r="F534" s="73">
        <v>5.32</v>
      </c>
      <c r="G534" s="5">
        <f t="shared" si="9"/>
        <v>32.576549745152</v>
      </c>
      <c r="H534" s="5">
        <f t="shared" si="2"/>
        <v>7.52289023044882</v>
      </c>
      <c r="I534" s="5">
        <f t="shared" si="3"/>
        <v>0.0409891620907043</v>
      </c>
      <c r="J534" s="5">
        <f t="shared" si="4"/>
        <v>0</v>
      </c>
      <c r="K534" s="8">
        <f t="shared" si="5"/>
        <v>0</v>
      </c>
      <c r="L534" s="5" t="e">
        <f t="shared" si="6"/>
        <v>#DIV/0!</v>
      </c>
      <c r="M534" s="8">
        <f t="shared" si="7"/>
        <v>0</v>
      </c>
      <c r="N534" s="5" t="e">
        <f t="shared" si="8"/>
        <v>#DIV/0!</v>
      </c>
      <c r="O534" s="5">
        <f t="shared" si="10"/>
        <v>0</v>
      </c>
      <c r="P534" s="12" t="e">
        <f t="shared" si="11"/>
        <v>#DIV/0!</v>
      </c>
    </row>
    <row r="535" ht="15.75" customHeight="1" spans="1:16">
      <c r="A535" s="54"/>
      <c r="B535" s="54"/>
      <c r="C535" s="54"/>
      <c r="D535" s="54"/>
      <c r="E535" s="54"/>
      <c r="F535" s="73">
        <v>5.33</v>
      </c>
      <c r="G535" s="5">
        <f t="shared" si="9"/>
        <v>32.6517827264285</v>
      </c>
      <c r="H535" s="5">
        <f t="shared" si="2"/>
        <v>7.52329812765013</v>
      </c>
      <c r="I535" s="5">
        <f t="shared" si="3"/>
        <v>0.0405909261764987</v>
      </c>
      <c r="J535" s="5">
        <f t="shared" si="4"/>
        <v>0</v>
      </c>
      <c r="K535" s="8">
        <f t="shared" si="5"/>
        <v>0</v>
      </c>
      <c r="L535" s="5" t="e">
        <f t="shared" si="6"/>
        <v>#DIV/0!</v>
      </c>
      <c r="M535" s="8">
        <f t="shared" si="7"/>
        <v>0</v>
      </c>
      <c r="N535" s="5" t="e">
        <f t="shared" si="8"/>
        <v>#DIV/0!</v>
      </c>
      <c r="O535" s="5">
        <f t="shared" si="10"/>
        <v>0</v>
      </c>
      <c r="P535" s="12" t="e">
        <f t="shared" si="11"/>
        <v>#DIV/0!</v>
      </c>
    </row>
    <row r="536" ht="15.75" customHeight="1" spans="1:16">
      <c r="A536" s="54"/>
      <c r="B536" s="54"/>
      <c r="C536" s="54"/>
      <c r="D536" s="54"/>
      <c r="E536" s="54"/>
      <c r="F536" s="73">
        <v>5.34</v>
      </c>
      <c r="G536" s="5">
        <f t="shared" si="9"/>
        <v>32.7270197470472</v>
      </c>
      <c r="H536" s="5">
        <f t="shared" si="2"/>
        <v>7.52370206186936</v>
      </c>
      <c r="I536" s="5">
        <f t="shared" si="3"/>
        <v>0.0401965593787931</v>
      </c>
      <c r="J536" s="5">
        <f t="shared" si="4"/>
        <v>0</v>
      </c>
      <c r="K536" s="8">
        <f t="shared" si="5"/>
        <v>0</v>
      </c>
      <c r="L536" s="5" t="e">
        <f t="shared" si="6"/>
        <v>#DIV/0!</v>
      </c>
      <c r="M536" s="8">
        <f t="shared" si="7"/>
        <v>0</v>
      </c>
      <c r="N536" s="5" t="e">
        <f t="shared" si="8"/>
        <v>#DIV/0!</v>
      </c>
      <c r="O536" s="5">
        <f t="shared" si="10"/>
        <v>0</v>
      </c>
      <c r="P536" s="12" t="e">
        <f t="shared" si="11"/>
        <v>#DIV/0!</v>
      </c>
    </row>
    <row r="537" ht="15.75" customHeight="1" spans="1:16">
      <c r="A537" s="54"/>
      <c r="B537" s="54"/>
      <c r="C537" s="54"/>
      <c r="D537" s="54"/>
      <c r="E537" s="54"/>
      <c r="F537" s="73">
        <v>5.35</v>
      </c>
      <c r="G537" s="5">
        <f t="shared" si="9"/>
        <v>32.8022607677633</v>
      </c>
      <c r="H537" s="5">
        <f t="shared" si="2"/>
        <v>7.52410207160942</v>
      </c>
      <c r="I537" s="5">
        <f t="shared" si="3"/>
        <v>0.0398060241066471</v>
      </c>
      <c r="J537" s="5">
        <f t="shared" si="4"/>
        <v>0</v>
      </c>
      <c r="K537" s="8">
        <f t="shared" si="5"/>
        <v>0</v>
      </c>
      <c r="L537" s="5" t="e">
        <f t="shared" si="6"/>
        <v>#DIV/0!</v>
      </c>
      <c r="M537" s="8">
        <f t="shared" si="7"/>
        <v>0</v>
      </c>
      <c r="N537" s="5" t="e">
        <f t="shared" si="8"/>
        <v>#DIV/0!</v>
      </c>
      <c r="O537" s="5">
        <f t="shared" si="10"/>
        <v>0</v>
      </c>
      <c r="P537" s="12" t="e">
        <f t="shared" si="11"/>
        <v>#DIV/0!</v>
      </c>
    </row>
    <row r="538" ht="15.75" customHeight="1" spans="1:16">
      <c r="A538" s="54"/>
      <c r="B538" s="54"/>
      <c r="C538" s="54"/>
      <c r="D538" s="54"/>
      <c r="E538" s="54"/>
      <c r="F538" s="73">
        <v>5.36</v>
      </c>
      <c r="G538" s="5">
        <f t="shared" si="9"/>
        <v>32.8775057497133</v>
      </c>
      <c r="H538" s="5">
        <f t="shared" si="2"/>
        <v>7.52449819499912</v>
      </c>
      <c r="I538" s="5">
        <f t="shared" si="3"/>
        <v>0.0394192831343403</v>
      </c>
      <c r="J538" s="5">
        <f t="shared" si="4"/>
        <v>0</v>
      </c>
      <c r="K538" s="8">
        <f t="shared" si="5"/>
        <v>0</v>
      </c>
      <c r="L538" s="5" t="e">
        <f t="shared" si="6"/>
        <v>#DIV/0!</v>
      </c>
      <c r="M538" s="8">
        <f t="shared" si="7"/>
        <v>0</v>
      </c>
      <c r="N538" s="5" t="e">
        <f t="shared" si="8"/>
        <v>#DIV/0!</v>
      </c>
      <c r="O538" s="5">
        <f t="shared" si="10"/>
        <v>0</v>
      </c>
      <c r="P538" s="12" t="e">
        <f t="shared" si="11"/>
        <v>#DIV/0!</v>
      </c>
    </row>
    <row r="539" ht="15.75" customHeight="1" spans="1:16">
      <c r="A539" s="54"/>
      <c r="B539" s="54"/>
      <c r="C539" s="54"/>
      <c r="D539" s="54"/>
      <c r="E539" s="54"/>
      <c r="F539" s="73">
        <v>5.37</v>
      </c>
      <c r="G539" s="5">
        <f t="shared" si="9"/>
        <v>32.9527546544113</v>
      </c>
      <c r="H539" s="5">
        <f t="shared" si="2"/>
        <v>7.52489046979685</v>
      </c>
      <c r="I539" s="5">
        <f t="shared" si="3"/>
        <v>0.0390362995978241</v>
      </c>
      <c r="J539" s="5">
        <f t="shared" si="4"/>
        <v>0</v>
      </c>
      <c r="K539" s="8">
        <f t="shared" si="5"/>
        <v>0</v>
      </c>
      <c r="L539" s="5" t="e">
        <f t="shared" si="6"/>
        <v>#DIV/0!</v>
      </c>
      <c r="M539" s="8">
        <f t="shared" si="7"/>
        <v>0</v>
      </c>
      <c r="N539" s="5" t="e">
        <f t="shared" si="8"/>
        <v>#DIV/0!</v>
      </c>
      <c r="O539" s="5">
        <f t="shared" si="10"/>
        <v>0</v>
      </c>
      <c r="P539" s="12" t="e">
        <f t="shared" si="11"/>
        <v>#DIV/0!</v>
      </c>
    </row>
    <row r="540" ht="15.75" customHeight="1" spans="1:16">
      <c r="A540" s="54"/>
      <c r="B540" s="54"/>
      <c r="C540" s="54"/>
      <c r="D540" s="54"/>
      <c r="E540" s="54"/>
      <c r="F540" s="73">
        <v>5.38</v>
      </c>
      <c r="G540" s="5">
        <f t="shared" si="9"/>
        <v>33.0280074437452</v>
      </c>
      <c r="H540" s="5">
        <f t="shared" si="2"/>
        <v>7.52527893339414</v>
      </c>
      <c r="I540" s="5">
        <f t="shared" si="3"/>
        <v>0.0386570369912078</v>
      </c>
      <c r="J540" s="5">
        <f t="shared" si="4"/>
        <v>0</v>
      </c>
      <c r="K540" s="8">
        <f t="shared" si="5"/>
        <v>0</v>
      </c>
      <c r="L540" s="5" t="e">
        <f t="shared" si="6"/>
        <v>#DIV/0!</v>
      </c>
      <c r="M540" s="8">
        <f t="shared" si="7"/>
        <v>0</v>
      </c>
      <c r="N540" s="5" t="e">
        <f t="shared" si="8"/>
        <v>#DIV/0!</v>
      </c>
      <c r="O540" s="5">
        <f t="shared" si="10"/>
        <v>0</v>
      </c>
      <c r="P540" s="12" t="e">
        <f t="shared" si="11"/>
        <v>#DIV/0!</v>
      </c>
    </row>
    <row r="541" ht="15.75" customHeight="1" spans="1:16">
      <c r="A541" s="54"/>
      <c r="B541" s="54"/>
      <c r="C541" s="54"/>
      <c r="D541" s="54"/>
      <c r="E541" s="54"/>
      <c r="F541" s="73">
        <v>5.39</v>
      </c>
      <c r="G541" s="5">
        <f t="shared" si="9"/>
        <v>33.1032640799734</v>
      </c>
      <c r="H541" s="5">
        <f t="shared" si="2"/>
        <v>7.52566362281924</v>
      </c>
      <c r="I541" s="5">
        <f t="shared" si="3"/>
        <v>0.0382814591632784</v>
      </c>
      <c r="J541" s="5">
        <f t="shared" si="4"/>
        <v>0</v>
      </c>
      <c r="K541" s="8">
        <f t="shared" si="5"/>
        <v>0</v>
      </c>
      <c r="L541" s="5" t="e">
        <f t="shared" si="6"/>
        <v>#DIV/0!</v>
      </c>
      <c r="M541" s="8">
        <f t="shared" si="7"/>
        <v>0</v>
      </c>
      <c r="N541" s="5" t="e">
        <f t="shared" si="8"/>
        <v>#DIV/0!</v>
      </c>
      <c r="O541" s="5">
        <f t="shared" si="10"/>
        <v>0</v>
      </c>
      <c r="P541" s="12" t="e">
        <f t="shared" si="11"/>
        <v>#DIV/0!</v>
      </c>
    </row>
    <row r="542" ht="15.75" customHeight="1" spans="1:16">
      <c r="A542" s="54"/>
      <c r="B542" s="54"/>
      <c r="C542" s="54"/>
      <c r="D542" s="54"/>
      <c r="E542" s="54"/>
      <c r="F542" s="73">
        <v>5.4</v>
      </c>
      <c r="G542" s="5">
        <f t="shared" si="9"/>
        <v>33.1785245257208</v>
      </c>
      <c r="H542" s="5">
        <f t="shared" si="2"/>
        <v>7.52604457474063</v>
      </c>
      <c r="I542" s="5">
        <f t="shared" si="3"/>
        <v>0.0379095303140554</v>
      </c>
      <c r="J542" s="5">
        <f t="shared" si="4"/>
        <v>0</v>
      </c>
      <c r="K542" s="8">
        <f t="shared" si="5"/>
        <v>0</v>
      </c>
      <c r="L542" s="5" t="e">
        <f t="shared" si="6"/>
        <v>#DIV/0!</v>
      </c>
      <c r="M542" s="8">
        <f t="shared" si="7"/>
        <v>0</v>
      </c>
      <c r="N542" s="5" t="e">
        <f t="shared" si="8"/>
        <v>#DIV/0!</v>
      </c>
      <c r="O542" s="5">
        <f t="shared" si="10"/>
        <v>0</v>
      </c>
      <c r="P542" s="12" t="e">
        <f t="shared" si="11"/>
        <v>#DIV/0!</v>
      </c>
    </row>
    <row r="543" ht="15.75" customHeight="1" spans="1:16">
      <c r="A543" s="54"/>
      <c r="B543" s="54"/>
      <c r="C543" s="54"/>
      <c r="D543" s="54"/>
      <c r="E543" s="54"/>
      <c r="F543" s="73">
        <v>5.41</v>
      </c>
      <c r="G543" s="5">
        <f t="shared" si="9"/>
        <v>33.2537887439755</v>
      </c>
      <c r="H543" s="5">
        <f t="shared" si="2"/>
        <v>7.52642182547057</v>
      </c>
      <c r="I543" s="5">
        <f t="shared" si="3"/>
        <v>0.0375412149913778</v>
      </c>
      <c r="J543" s="5">
        <f t="shared" si="4"/>
        <v>0</v>
      </c>
      <c r="K543" s="8">
        <f t="shared" si="5"/>
        <v>0</v>
      </c>
      <c r="L543" s="5" t="e">
        <f t="shared" si="6"/>
        <v>#DIV/0!</v>
      </c>
      <c r="M543" s="8">
        <f t="shared" si="7"/>
        <v>0</v>
      </c>
      <c r="N543" s="5" t="e">
        <f t="shared" si="8"/>
        <v>#DIV/0!</v>
      </c>
      <c r="O543" s="5">
        <f t="shared" si="10"/>
        <v>0</v>
      </c>
      <c r="P543" s="12" t="e">
        <f t="shared" si="11"/>
        <v>#DIV/0!</v>
      </c>
    </row>
    <row r="544" ht="15.75" customHeight="1" spans="1:16">
      <c r="A544" s="54"/>
      <c r="B544" s="54"/>
      <c r="C544" s="54"/>
      <c r="D544" s="54"/>
      <c r="E544" s="54"/>
      <c r="F544" s="73">
        <v>5.42</v>
      </c>
      <c r="G544" s="5">
        <f t="shared" si="9"/>
        <v>33.3290566980852</v>
      </c>
      <c r="H544" s="5">
        <f t="shared" si="2"/>
        <v>7.52679541096848</v>
      </c>
      <c r="I544" s="5">
        <f t="shared" si="3"/>
        <v>0.0371764780875251</v>
      </c>
      <c r="J544" s="5">
        <f t="shared" si="4"/>
        <v>0</v>
      </c>
      <c r="K544" s="8">
        <f t="shared" si="5"/>
        <v>0</v>
      </c>
      <c r="L544" s="5" t="e">
        <f t="shared" si="6"/>
        <v>#DIV/0!</v>
      </c>
      <c r="M544" s="8">
        <f t="shared" si="7"/>
        <v>0</v>
      </c>
      <c r="N544" s="5" t="e">
        <f t="shared" si="8"/>
        <v>#DIV/0!</v>
      </c>
      <c r="O544" s="5">
        <f t="shared" si="10"/>
        <v>0</v>
      </c>
      <c r="P544" s="12" t="e">
        <f t="shared" si="11"/>
        <v>#DIV/0!</v>
      </c>
    </row>
    <row r="545" ht="15.75" customHeight="1" spans="1:16">
      <c r="A545" s="54"/>
      <c r="B545" s="54"/>
      <c r="C545" s="54"/>
      <c r="D545" s="54"/>
      <c r="E545" s="54"/>
      <c r="F545" s="73">
        <v>5.43</v>
      </c>
      <c r="G545" s="5">
        <f t="shared" si="9"/>
        <v>33.4043283517536</v>
      </c>
      <c r="H545" s="5">
        <f t="shared" si="2"/>
        <v>7.52716536684445</v>
      </c>
      <c r="I545" s="5">
        <f t="shared" si="3"/>
        <v>0.0368152848358708</v>
      </c>
      <c r="J545" s="5">
        <f t="shared" si="4"/>
        <v>0</v>
      </c>
      <c r="K545" s="8">
        <f t="shared" si="5"/>
        <v>0</v>
      </c>
      <c r="L545" s="5" t="e">
        <f t="shared" si="6"/>
        <v>#DIV/0!</v>
      </c>
      <c r="M545" s="8">
        <f t="shared" si="7"/>
        <v>0</v>
      </c>
      <c r="N545" s="5" t="e">
        <f t="shared" si="8"/>
        <v>#DIV/0!</v>
      </c>
      <c r="O545" s="5">
        <f t="shared" si="10"/>
        <v>0</v>
      </c>
      <c r="P545" s="12" t="e">
        <f t="shared" si="11"/>
        <v>#DIV/0!</v>
      </c>
    </row>
    <row r="546" ht="15.75" customHeight="1" spans="1:16">
      <c r="A546" s="54"/>
      <c r="B546" s="54"/>
      <c r="C546" s="54"/>
      <c r="D546" s="54"/>
      <c r="E546" s="54"/>
      <c r="F546" s="73">
        <v>5.44</v>
      </c>
      <c r="G546" s="5">
        <f t="shared" si="9"/>
        <v>33.4796036690373</v>
      </c>
      <c r="H546" s="5">
        <f t="shared" si="2"/>
        <v>7.52753172836257</v>
      </c>
      <c r="I546" s="5">
        <f t="shared" si="3"/>
        <v>0.0364576008075682</v>
      </c>
      <c r="J546" s="5">
        <f t="shared" si="4"/>
        <v>0</v>
      </c>
      <c r="K546" s="8">
        <f t="shared" si="5"/>
        <v>0</v>
      </c>
      <c r="L546" s="5" t="e">
        <f t="shared" si="6"/>
        <v>#DIV/0!</v>
      </c>
      <c r="M546" s="8">
        <f t="shared" si="7"/>
        <v>0</v>
      </c>
      <c r="N546" s="5" t="e">
        <f t="shared" si="8"/>
        <v>#DIV/0!</v>
      </c>
      <c r="O546" s="5">
        <f t="shared" si="10"/>
        <v>0</v>
      </c>
      <c r="P546" s="12" t="e">
        <f t="shared" si="11"/>
        <v>#DIV/0!</v>
      </c>
    </row>
    <row r="547" ht="15.75" customHeight="1" spans="1:16">
      <c r="A547" s="54"/>
      <c r="B547" s="54"/>
      <c r="C547" s="54"/>
      <c r="D547" s="54"/>
      <c r="E547" s="54"/>
      <c r="F547" s="73">
        <v>5.45</v>
      </c>
      <c r="G547" s="5">
        <f t="shared" si="9"/>
        <v>33.5548826143417</v>
      </c>
      <c r="H547" s="5">
        <f t="shared" si="2"/>
        <v>7.52789453044433</v>
      </c>
      <c r="I547" s="5">
        <f t="shared" si="3"/>
        <v>0.036103391908269</v>
      </c>
      <c r="J547" s="5">
        <f t="shared" si="4"/>
        <v>0</v>
      </c>
      <c r="K547" s="8">
        <f t="shared" si="5"/>
        <v>0</v>
      </c>
      <c r="L547" s="5" t="e">
        <f t="shared" si="6"/>
        <v>#DIV/0!</v>
      </c>
      <c r="M547" s="8">
        <f t="shared" si="7"/>
        <v>0</v>
      </c>
      <c r="N547" s="5" t="e">
        <f t="shared" si="8"/>
        <v>#DIV/0!</v>
      </c>
      <c r="O547" s="5">
        <f t="shared" si="10"/>
        <v>0</v>
      </c>
      <c r="P547" s="12" t="e">
        <f t="shared" si="11"/>
        <v>#DIV/0!</v>
      </c>
    </row>
    <row r="548" ht="15.75" customHeight="1" spans="1:16">
      <c r="A548" s="54"/>
      <c r="B548" s="54"/>
      <c r="C548" s="54"/>
      <c r="D548" s="54"/>
      <c r="E548" s="54"/>
      <c r="F548" s="73">
        <v>5.46</v>
      </c>
      <c r="G548" s="5">
        <f t="shared" si="9"/>
        <v>33.6301651524184</v>
      </c>
      <c r="H548" s="5">
        <f t="shared" si="2"/>
        <v>7.52825380767192</v>
      </c>
      <c r="I548" s="5">
        <f t="shared" si="3"/>
        <v>0.0357526243748734</v>
      </c>
      <c r="J548" s="5">
        <f t="shared" si="4"/>
        <v>0</v>
      </c>
      <c r="K548" s="8">
        <f t="shared" si="5"/>
        <v>0</v>
      </c>
      <c r="L548" s="5" t="e">
        <f t="shared" si="6"/>
        <v>#DIV/0!</v>
      </c>
      <c r="M548" s="8">
        <f t="shared" si="7"/>
        <v>0</v>
      </c>
      <c r="N548" s="5" t="e">
        <f t="shared" si="8"/>
        <v>#DIV/0!</v>
      </c>
      <c r="O548" s="5">
        <f t="shared" si="10"/>
        <v>0</v>
      </c>
      <c r="P548" s="12" t="e">
        <f t="shared" si="11"/>
        <v>#DIV/0!</v>
      </c>
    </row>
    <row r="549" ht="15.75" customHeight="1" spans="1:16">
      <c r="A549" s="54"/>
      <c r="B549" s="54"/>
      <c r="C549" s="54"/>
      <c r="D549" s="54"/>
      <c r="E549" s="54"/>
      <c r="F549" s="73">
        <v>5.47</v>
      </c>
      <c r="G549" s="5">
        <f t="shared" si="9"/>
        <v>33.7054512483613</v>
      </c>
      <c r="H549" s="5">
        <f t="shared" si="2"/>
        <v>7.52860959429156</v>
      </c>
      <c r="I549" s="5">
        <f t="shared" si="3"/>
        <v>0.0354052647723114</v>
      </c>
      <c r="J549" s="5">
        <f t="shared" si="4"/>
        <v>0</v>
      </c>
      <c r="K549" s="8">
        <f t="shared" si="5"/>
        <v>0</v>
      </c>
      <c r="L549" s="5" t="e">
        <f t="shared" si="6"/>
        <v>#DIV/0!</v>
      </c>
      <c r="M549" s="8">
        <f t="shared" si="7"/>
        <v>0</v>
      </c>
      <c r="N549" s="5" t="e">
        <f t="shared" si="8"/>
        <v>#DIV/0!</v>
      </c>
      <c r="O549" s="5">
        <f t="shared" si="10"/>
        <v>0</v>
      </c>
      <c r="P549" s="12" t="e">
        <f t="shared" si="11"/>
        <v>#DIV/0!</v>
      </c>
    </row>
    <row r="550" ht="15.75" customHeight="1" spans="1:16">
      <c r="A550" s="54"/>
      <c r="B550" s="54"/>
      <c r="C550" s="54"/>
      <c r="D550" s="54"/>
      <c r="E550" s="54"/>
      <c r="F550" s="73">
        <v>5.48</v>
      </c>
      <c r="G550" s="5">
        <f t="shared" si="9"/>
        <v>33.7807408676035</v>
      </c>
      <c r="H550" s="5">
        <f t="shared" si="2"/>
        <v>7.52896192421673</v>
      </c>
      <c r="I550" s="5">
        <f t="shared" si="3"/>
        <v>0.0350612799903563</v>
      </c>
      <c r="J550" s="5">
        <f t="shared" si="4"/>
        <v>0</v>
      </c>
      <c r="K550" s="8">
        <f t="shared" si="5"/>
        <v>0</v>
      </c>
      <c r="L550" s="5" t="e">
        <f t="shared" si="6"/>
        <v>#DIV/0!</v>
      </c>
      <c r="M550" s="8">
        <f t="shared" si="7"/>
        <v>0</v>
      </c>
      <c r="N550" s="5" t="e">
        <f t="shared" si="8"/>
        <v>#DIV/0!</v>
      </c>
      <c r="O550" s="5">
        <f t="shared" si="10"/>
        <v>0</v>
      </c>
      <c r="P550" s="12" t="e">
        <f t="shared" si="11"/>
        <v>#DIV/0!</v>
      </c>
    </row>
    <row r="551" ht="15.75" customHeight="1" spans="1:16">
      <c r="A551" s="54"/>
      <c r="B551" s="54"/>
      <c r="C551" s="54"/>
      <c r="D551" s="54"/>
      <c r="E551" s="54"/>
      <c r="F551" s="73">
        <v>5.49</v>
      </c>
      <c r="G551" s="5">
        <f t="shared" si="9"/>
        <v>33.8560339759138</v>
      </c>
      <c r="H551" s="5">
        <f t="shared" si="2"/>
        <v>7.52931083103144</v>
      </c>
      <c r="I551" s="5">
        <f t="shared" si="3"/>
        <v>0.0347206372404685</v>
      </c>
      <c r="J551" s="5">
        <f t="shared" si="4"/>
        <v>0</v>
      </c>
      <c r="K551" s="8">
        <f t="shared" si="5"/>
        <v>0</v>
      </c>
      <c r="L551" s="5" t="e">
        <f t="shared" si="6"/>
        <v>#DIV/0!</v>
      </c>
      <c r="M551" s="8">
        <f t="shared" si="7"/>
        <v>0</v>
      </c>
      <c r="N551" s="5" t="e">
        <f t="shared" si="8"/>
        <v>#DIV/0!</v>
      </c>
      <c r="O551" s="5">
        <f t="shared" si="10"/>
        <v>0</v>
      </c>
      <c r="P551" s="12" t="e">
        <f t="shared" si="11"/>
        <v>#DIV/0!</v>
      </c>
    </row>
    <row r="552" ht="15.75" customHeight="1" spans="1:16">
      <c r="A552" s="54"/>
      <c r="B552" s="54"/>
      <c r="C552" s="54"/>
      <c r="D552" s="54"/>
      <c r="E552" s="54"/>
      <c r="F552" s="73">
        <v>5.5</v>
      </c>
      <c r="G552" s="5">
        <f t="shared" si="9"/>
        <v>33.9313305393938</v>
      </c>
      <c r="H552" s="5">
        <f t="shared" si="2"/>
        <v>7.52965634799338</v>
      </c>
      <c r="I552" s="5">
        <f t="shared" si="3"/>
        <v>0.0343833040526697</v>
      </c>
      <c r="J552" s="5">
        <f t="shared" si="4"/>
        <v>0</v>
      </c>
      <c r="K552" s="8">
        <f t="shared" si="5"/>
        <v>0</v>
      </c>
      <c r="L552" s="5" t="e">
        <f t="shared" si="6"/>
        <v>#DIV/0!</v>
      </c>
      <c r="M552" s="8">
        <f t="shared" si="7"/>
        <v>0</v>
      </c>
      <c r="N552" s="5" t="e">
        <f t="shared" si="8"/>
        <v>#DIV/0!</v>
      </c>
      <c r="O552" s="5">
        <f t="shared" si="10"/>
        <v>0</v>
      </c>
      <c r="P552" s="12" t="e">
        <f t="shared" si="11"/>
        <v>#DIV/0!</v>
      </c>
    </row>
    <row r="553" ht="15.75" customHeight="1" spans="1:16">
      <c r="A553" s="54"/>
      <c r="B553" s="54"/>
      <c r="C553" s="54"/>
      <c r="D553" s="54"/>
      <c r="E553" s="54"/>
      <c r="F553" s="73">
        <v>5.51</v>
      </c>
      <c r="G553" s="5">
        <f t="shared" si="9"/>
        <v>34.0066305244741</v>
      </c>
      <c r="H553" s="5">
        <f t="shared" si="2"/>
        <v>7.52999850803715</v>
      </c>
      <c r="I553" s="5">
        <f t="shared" si="3"/>
        <v>0.0340492482724485</v>
      </c>
      <c r="J553" s="5">
        <f t="shared" si="4"/>
        <v>0</v>
      </c>
      <c r="K553" s="8">
        <f t="shared" si="5"/>
        <v>0</v>
      </c>
      <c r="L553" s="5" t="e">
        <f t="shared" si="6"/>
        <v>#DIV/0!</v>
      </c>
      <c r="M553" s="8">
        <f t="shared" si="7"/>
        <v>0</v>
      </c>
      <c r="N553" s="5" t="e">
        <f t="shared" si="8"/>
        <v>#DIV/0!</v>
      </c>
      <c r="O553" s="5">
        <f t="shared" si="10"/>
        <v>0</v>
      </c>
      <c r="P553" s="12" t="e">
        <f t="shared" si="11"/>
        <v>#DIV/0!</v>
      </c>
    </row>
    <row r="554" ht="15.75" customHeight="1" spans="1:16">
      <c r="A554" s="54"/>
      <c r="B554" s="54"/>
      <c r="C554" s="54"/>
      <c r="D554" s="54"/>
      <c r="E554" s="54"/>
      <c r="F554" s="73">
        <v>5.52</v>
      </c>
      <c r="G554" s="5">
        <f t="shared" si="9"/>
        <v>34.0819338979119</v>
      </c>
      <c r="H554" s="5">
        <f t="shared" si="2"/>
        <v>7.53033734377735</v>
      </c>
      <c r="I554" s="5">
        <f t="shared" si="3"/>
        <v>0.0337184380576951</v>
      </c>
      <c r="J554" s="5">
        <f t="shared" si="4"/>
        <v>0</v>
      </c>
      <c r="K554" s="8">
        <f t="shared" si="5"/>
        <v>0</v>
      </c>
      <c r="L554" s="5" t="e">
        <f t="shared" si="6"/>
        <v>#DIV/0!</v>
      </c>
      <c r="M554" s="8">
        <f t="shared" si="7"/>
        <v>0</v>
      </c>
      <c r="N554" s="5" t="e">
        <f t="shared" si="8"/>
        <v>#DIV/0!</v>
      </c>
      <c r="O554" s="5">
        <f t="shared" si="10"/>
        <v>0</v>
      </c>
      <c r="P554" s="12" t="e">
        <f t="shared" si="11"/>
        <v>#DIV/0!</v>
      </c>
    </row>
    <row r="555" ht="15.75" customHeight="1" spans="1:16">
      <c r="A555" s="54"/>
      <c r="B555" s="54"/>
      <c r="C555" s="54"/>
      <c r="D555" s="54"/>
      <c r="E555" s="54"/>
      <c r="F555" s="73">
        <v>5.53</v>
      </c>
      <c r="G555" s="5">
        <f t="shared" si="9"/>
        <v>34.157240626787</v>
      </c>
      <c r="H555" s="5">
        <f t="shared" si="2"/>
        <v>7.53067288751171</v>
      </c>
      <c r="I555" s="5">
        <f t="shared" si="3"/>
        <v>0.0333908418756659</v>
      </c>
      <c r="J555" s="5">
        <f t="shared" si="4"/>
        <v>0</v>
      </c>
      <c r="K555" s="8">
        <f t="shared" si="5"/>
        <v>0</v>
      </c>
      <c r="L555" s="5" t="e">
        <f t="shared" si="6"/>
        <v>#DIV/0!</v>
      </c>
      <c r="M555" s="8">
        <f t="shared" si="7"/>
        <v>0</v>
      </c>
      <c r="N555" s="5" t="e">
        <f t="shared" si="8"/>
        <v>#DIV/0!</v>
      </c>
      <c r="O555" s="5">
        <f t="shared" si="10"/>
        <v>0</v>
      </c>
      <c r="P555" s="12" t="e">
        <f t="shared" si="11"/>
        <v>#DIV/0!</v>
      </c>
    </row>
    <row r="556" ht="15.75" customHeight="1" spans="1:16">
      <c r="A556" s="54"/>
      <c r="B556" s="54"/>
      <c r="C556" s="54"/>
      <c r="D556" s="54"/>
      <c r="E556" s="54"/>
      <c r="F556" s="73">
        <v>5.54</v>
      </c>
      <c r="G556" s="5">
        <f t="shared" si="9"/>
        <v>34.2325506784993</v>
      </c>
      <c r="H556" s="5">
        <f t="shared" si="2"/>
        <v>7.53100517122418</v>
      </c>
      <c r="I556" s="5">
        <f t="shared" si="3"/>
        <v>0.0330664284999784</v>
      </c>
      <c r="J556" s="5">
        <f t="shared" si="4"/>
        <v>0</v>
      </c>
      <c r="K556" s="8">
        <f t="shared" si="5"/>
        <v>0</v>
      </c>
      <c r="L556" s="5" t="e">
        <f t="shared" si="6"/>
        <v>#DIV/0!</v>
      </c>
      <c r="M556" s="8">
        <f t="shared" si="7"/>
        <v>0</v>
      </c>
      <c r="N556" s="5" t="e">
        <f t="shared" si="8"/>
        <v>#DIV/0!</v>
      </c>
      <c r="O556" s="5">
        <f t="shared" si="10"/>
        <v>0</v>
      </c>
      <c r="P556" s="12" t="e">
        <f t="shared" si="11"/>
        <v>#DIV/0!</v>
      </c>
    </row>
    <row r="557" ht="15.75" customHeight="1" spans="1:16">
      <c r="A557" s="54"/>
      <c r="B557" s="54"/>
      <c r="C557" s="54"/>
      <c r="D557" s="54"/>
      <c r="E557" s="54"/>
      <c r="F557" s="73">
        <v>5.55</v>
      </c>
      <c r="G557" s="5">
        <f t="shared" si="9"/>
        <v>34.3078640207652</v>
      </c>
      <c r="H557" s="5">
        <f t="shared" si="2"/>
        <v>7.53133422658796</v>
      </c>
      <c r="I557" s="5">
        <f t="shared" si="3"/>
        <v>0.0327451670076341</v>
      </c>
      <c r="J557" s="5">
        <f t="shared" si="4"/>
        <v>0</v>
      </c>
      <c r="K557" s="8">
        <f t="shared" si="5"/>
        <v>0</v>
      </c>
      <c r="L557" s="5" t="e">
        <f t="shared" si="6"/>
        <v>#DIV/0!</v>
      </c>
      <c r="M557" s="8">
        <f t="shared" si="7"/>
        <v>0</v>
      </c>
      <c r="N557" s="5" t="e">
        <f t="shared" si="8"/>
        <v>#DIV/0!</v>
      </c>
      <c r="O557" s="5">
        <f t="shared" si="10"/>
        <v>0</v>
      </c>
      <c r="P557" s="12" t="e">
        <f t="shared" si="11"/>
        <v>#DIV/0!</v>
      </c>
    </row>
    <row r="558" ht="15.75" customHeight="1" spans="1:16">
      <c r="A558" s="54"/>
      <c r="B558" s="54"/>
      <c r="C558" s="54"/>
      <c r="D558" s="54"/>
      <c r="E558" s="54"/>
      <c r="F558" s="73">
        <v>5.56</v>
      </c>
      <c r="G558" s="5">
        <f t="shared" si="9"/>
        <v>34.3831806216148</v>
      </c>
      <c r="H558" s="5">
        <f t="shared" si="2"/>
        <v>7.53166008496851</v>
      </c>
      <c r="I558" s="5">
        <f t="shared" si="3"/>
        <v>0.0324270267760714</v>
      </c>
      <c r="J558" s="5">
        <f t="shared" si="4"/>
        <v>0</v>
      </c>
      <c r="K558" s="8">
        <f t="shared" si="5"/>
        <v>0</v>
      </c>
      <c r="L558" s="5" t="e">
        <f t="shared" si="6"/>
        <v>#DIV/0!</v>
      </c>
      <c r="M558" s="8">
        <f t="shared" si="7"/>
        <v>0</v>
      </c>
      <c r="N558" s="5" t="e">
        <f t="shared" si="8"/>
        <v>#DIV/0!</v>
      </c>
      <c r="O558" s="5">
        <f t="shared" si="10"/>
        <v>0</v>
      </c>
      <c r="P558" s="12" t="e">
        <f t="shared" si="11"/>
        <v>#DIV/0!</v>
      </c>
    </row>
    <row r="559" ht="15.75" customHeight="1" spans="1:16">
      <c r="A559" s="54"/>
      <c r="B559" s="54"/>
      <c r="C559" s="54"/>
      <c r="D559" s="54"/>
      <c r="E559" s="54"/>
      <c r="F559" s="73">
        <v>5.57</v>
      </c>
      <c r="G559" s="5">
        <f t="shared" si="9"/>
        <v>34.4585004493891</v>
      </c>
      <c r="H559" s="5">
        <f t="shared" si="2"/>
        <v>7.53198277742657</v>
      </c>
      <c r="I559" s="5">
        <f t="shared" si="3"/>
        <v>0.0321119774802463</v>
      </c>
      <c r="J559" s="5">
        <f t="shared" si="4"/>
        <v>0</v>
      </c>
      <c r="K559" s="8">
        <f t="shared" si="5"/>
        <v>0</v>
      </c>
      <c r="L559" s="5" t="e">
        <f t="shared" si="6"/>
        <v>#DIV/0!</v>
      </c>
      <c r="M559" s="8">
        <f t="shared" si="7"/>
        <v>0</v>
      </c>
      <c r="N559" s="5" t="e">
        <f t="shared" si="8"/>
        <v>#DIV/0!</v>
      </c>
      <c r="O559" s="5">
        <f t="shared" si="10"/>
        <v>0</v>
      </c>
      <c r="P559" s="12" t="e">
        <f t="shared" si="11"/>
        <v>#DIV/0!</v>
      </c>
    </row>
    <row r="560" ht="15.75" customHeight="1" spans="1:16">
      <c r="A560" s="54"/>
      <c r="B560" s="54"/>
      <c r="C560" s="54"/>
      <c r="D560" s="54"/>
      <c r="E560" s="54"/>
      <c r="F560" s="73">
        <v>5.58</v>
      </c>
      <c r="G560" s="5">
        <f t="shared" si="9"/>
        <v>34.5338234727363</v>
      </c>
      <c r="H560" s="5">
        <f t="shared" si="2"/>
        <v>7.5323023347211</v>
      </c>
      <c r="I560" s="5">
        <f t="shared" si="3"/>
        <v>0.0317999890897421</v>
      </c>
      <c r="J560" s="5">
        <f t="shared" si="4"/>
        <v>0</v>
      </c>
      <c r="K560" s="8">
        <f t="shared" si="5"/>
        <v>0</v>
      </c>
      <c r="L560" s="5" t="e">
        <f t="shared" si="6"/>
        <v>#DIV/0!</v>
      </c>
      <c r="M560" s="8">
        <f t="shared" si="7"/>
        <v>0</v>
      </c>
      <c r="N560" s="5" t="e">
        <f t="shared" si="8"/>
        <v>#DIV/0!</v>
      </c>
      <c r="O560" s="5">
        <f t="shared" si="10"/>
        <v>0</v>
      </c>
      <c r="P560" s="12" t="e">
        <f t="shared" si="11"/>
        <v>#DIV/0!</v>
      </c>
    </row>
    <row r="561" ht="15.75" customHeight="1" spans="1:16">
      <c r="A561" s="54"/>
      <c r="B561" s="54"/>
      <c r="C561" s="54"/>
      <c r="D561" s="54"/>
      <c r="E561" s="54"/>
      <c r="F561" s="73">
        <v>5.59</v>
      </c>
      <c r="G561" s="5">
        <f t="shared" si="9"/>
        <v>34.6091496606094</v>
      </c>
      <c r="H561" s="5">
        <f t="shared" si="2"/>
        <v>7.53261878731222</v>
      </c>
      <c r="I561" s="5">
        <f t="shared" si="3"/>
        <v>0.0314910318659068</v>
      </c>
      <c r="J561" s="5">
        <f t="shared" si="4"/>
        <v>0</v>
      </c>
      <c r="K561" s="8">
        <f t="shared" si="5"/>
        <v>0</v>
      </c>
      <c r="L561" s="5" t="e">
        <f t="shared" si="6"/>
        <v>#DIV/0!</v>
      </c>
      <c r="M561" s="8">
        <f t="shared" si="7"/>
        <v>0</v>
      </c>
      <c r="N561" s="5" t="e">
        <f t="shared" si="8"/>
        <v>#DIV/0!</v>
      </c>
      <c r="O561" s="5">
        <f t="shared" si="10"/>
        <v>0</v>
      </c>
      <c r="P561" s="12" t="e">
        <f t="shared" si="11"/>
        <v>#DIV/0!</v>
      </c>
    </row>
    <row r="562" ht="15.75" customHeight="1" spans="1:16">
      <c r="A562" s="54"/>
      <c r="B562" s="54"/>
      <c r="C562" s="54"/>
      <c r="D562" s="54"/>
      <c r="E562" s="54"/>
      <c r="F562" s="73">
        <v>5.6</v>
      </c>
      <c r="G562" s="5">
        <f t="shared" si="9"/>
        <v>34.6844789822631</v>
      </c>
      <c r="H562" s="5">
        <f t="shared" si="2"/>
        <v>7.53293216536411</v>
      </c>
      <c r="I562" s="5">
        <f t="shared" si="3"/>
        <v>0.0311850763590183</v>
      </c>
      <c r="J562" s="5">
        <f t="shared" si="4"/>
        <v>0</v>
      </c>
      <c r="K562" s="8">
        <f t="shared" si="5"/>
        <v>0</v>
      </c>
      <c r="L562" s="5" t="e">
        <f t="shared" si="6"/>
        <v>#DIV/0!</v>
      </c>
      <c r="M562" s="8">
        <f t="shared" si="7"/>
        <v>0</v>
      </c>
      <c r="N562" s="5" t="e">
        <f t="shared" si="8"/>
        <v>#DIV/0!</v>
      </c>
      <c r="O562" s="5">
        <f t="shared" si="10"/>
        <v>0</v>
      </c>
      <c r="P562" s="12" t="e">
        <f t="shared" si="11"/>
        <v>#DIV/0!</v>
      </c>
    </row>
    <row r="563" ht="15.75" customHeight="1" spans="1:16">
      <c r="A563" s="54"/>
      <c r="B563" s="54"/>
      <c r="C563" s="54"/>
      <c r="D563" s="54"/>
      <c r="E563" s="54"/>
      <c r="F563" s="73">
        <v>5.61</v>
      </c>
      <c r="G563" s="5">
        <f t="shared" si="9"/>
        <v>34.7598114072506</v>
      </c>
      <c r="H563" s="5">
        <f t="shared" si="2"/>
        <v>7.53324249874788</v>
      </c>
      <c r="I563" s="5">
        <f t="shared" si="3"/>
        <v>0.0308820934054775</v>
      </c>
      <c r="J563" s="5">
        <f t="shared" si="4"/>
        <v>0</v>
      </c>
      <c r="K563" s="8">
        <f t="shared" si="5"/>
        <v>0</v>
      </c>
      <c r="L563" s="5" t="e">
        <f t="shared" si="6"/>
        <v>#DIV/0!</v>
      </c>
      <c r="M563" s="8">
        <f t="shared" si="7"/>
        <v>0</v>
      </c>
      <c r="N563" s="5" t="e">
        <f t="shared" si="8"/>
        <v>#DIV/0!</v>
      </c>
      <c r="O563" s="5">
        <f t="shared" si="10"/>
        <v>0</v>
      </c>
      <c r="P563" s="12" t="e">
        <f t="shared" si="11"/>
        <v>#DIV/0!</v>
      </c>
    </row>
    <row r="564" ht="15.75" customHeight="1" spans="1:16">
      <c r="A564" s="54"/>
      <c r="B564" s="54"/>
      <c r="C564" s="54"/>
      <c r="D564" s="54"/>
      <c r="E564" s="54"/>
      <c r="F564" s="73">
        <v>5.62</v>
      </c>
      <c r="G564" s="5">
        <f t="shared" si="9"/>
        <v>34.835146905421</v>
      </c>
      <c r="H564" s="5">
        <f t="shared" si="2"/>
        <v>7.53354981704443</v>
      </c>
      <c r="I564" s="5">
        <f t="shared" si="3"/>
        <v>0.0305820541250282</v>
      </c>
      <c r="J564" s="5">
        <f t="shared" si="4"/>
        <v>0</v>
      </c>
      <c r="K564" s="8">
        <f t="shared" si="5"/>
        <v>0</v>
      </c>
      <c r="L564" s="5" t="e">
        <f t="shared" si="6"/>
        <v>#DIV/0!</v>
      </c>
      <c r="M564" s="8">
        <f t="shared" si="7"/>
        <v>0</v>
      </c>
      <c r="N564" s="5" t="e">
        <f t="shared" si="8"/>
        <v>#DIV/0!</v>
      </c>
      <c r="O564" s="5">
        <f t="shared" si="10"/>
        <v>0</v>
      </c>
      <c r="P564" s="12" t="e">
        <f t="shared" si="11"/>
        <v>#DIV/0!</v>
      </c>
    </row>
    <row r="565" ht="15.75" customHeight="1" spans="1:16">
      <c r="A565" s="54"/>
      <c r="B565" s="54"/>
      <c r="C565" s="54"/>
      <c r="D565" s="54"/>
      <c r="E565" s="54"/>
      <c r="F565" s="73">
        <v>5.63</v>
      </c>
      <c r="G565" s="5">
        <f t="shared" si="9"/>
        <v>34.9104854469165</v>
      </c>
      <c r="H565" s="5">
        <f t="shared" si="2"/>
        <v>7.53385414954726</v>
      </c>
      <c r="I565" s="5">
        <f t="shared" si="3"/>
        <v>0.0302849299180046</v>
      </c>
      <c r="J565" s="5">
        <f t="shared" si="4"/>
        <v>0</v>
      </c>
      <c r="K565" s="8">
        <f t="shared" si="5"/>
        <v>0</v>
      </c>
      <c r="L565" s="5" t="e">
        <f t="shared" si="6"/>
        <v>#DIV/0!</v>
      </c>
      <c r="M565" s="8">
        <f t="shared" si="7"/>
        <v>0</v>
      </c>
      <c r="N565" s="5" t="e">
        <f t="shared" si="8"/>
        <v>#DIV/0!</v>
      </c>
      <c r="O565" s="5">
        <f t="shared" si="10"/>
        <v>0</v>
      </c>
      <c r="P565" s="12" t="e">
        <f t="shared" si="11"/>
        <v>#DIV/0!</v>
      </c>
    </row>
    <row r="566" ht="15.75" customHeight="1" spans="1:16">
      <c r="A566" s="54"/>
      <c r="B566" s="54"/>
      <c r="C566" s="54"/>
      <c r="D566" s="54"/>
      <c r="E566" s="54"/>
      <c r="F566" s="73">
        <v>5.64</v>
      </c>
      <c r="G566" s="5">
        <f t="shared" si="9"/>
        <v>34.9858270021691</v>
      </c>
      <c r="H566" s="5">
        <f t="shared" si="2"/>
        <v>7.53415552526526</v>
      </c>
      <c r="I566" s="5">
        <f t="shared" si="3"/>
        <v>0.0299906924626046</v>
      </c>
      <c r="J566" s="5">
        <f t="shared" si="4"/>
        <v>0</v>
      </c>
      <c r="K566" s="8">
        <f t="shared" si="5"/>
        <v>0</v>
      </c>
      <c r="L566" s="5" t="e">
        <f t="shared" si="6"/>
        <v>#DIV/0!</v>
      </c>
      <c r="M566" s="8">
        <f t="shared" si="7"/>
        <v>0</v>
      </c>
      <c r="N566" s="5" t="e">
        <f t="shared" si="8"/>
        <v>#DIV/0!</v>
      </c>
      <c r="O566" s="5">
        <f t="shared" si="10"/>
        <v>0</v>
      </c>
      <c r="P566" s="12" t="e">
        <f t="shared" si="11"/>
        <v>#DIV/0!</v>
      </c>
    </row>
    <row r="567" ht="15.75" customHeight="1" spans="1:16">
      <c r="A567" s="54"/>
      <c r="B567" s="54"/>
      <c r="C567" s="54"/>
      <c r="D567" s="54"/>
      <c r="E567" s="54"/>
      <c r="F567" s="73">
        <v>5.65</v>
      </c>
      <c r="G567" s="5">
        <f t="shared" si="9"/>
        <v>35.0611715418984</v>
      </c>
      <c r="H567" s="5">
        <f t="shared" si="2"/>
        <v>7.5344539729255</v>
      </c>
      <c r="I567" s="5">
        <f t="shared" si="3"/>
        <v>0.0296993137121906</v>
      </c>
      <c r="J567" s="5">
        <f t="shared" si="4"/>
        <v>0</v>
      </c>
      <c r="K567" s="8">
        <f t="shared" si="5"/>
        <v>0</v>
      </c>
      <c r="L567" s="5" t="e">
        <f t="shared" si="6"/>
        <v>#DIV/0!</v>
      </c>
      <c r="M567" s="8">
        <f t="shared" si="7"/>
        <v>0</v>
      </c>
      <c r="N567" s="5" t="e">
        <f t="shared" si="8"/>
        <v>#DIV/0!</v>
      </c>
      <c r="O567" s="5">
        <f t="shared" si="10"/>
        <v>0</v>
      </c>
      <c r="P567" s="12" t="e">
        <f t="shared" si="11"/>
        <v>#DIV/0!</v>
      </c>
    </row>
    <row r="568" ht="15.75" customHeight="1" spans="1:16">
      <c r="A568" s="54"/>
      <c r="B568" s="54"/>
      <c r="C568" s="54"/>
      <c r="D568" s="54"/>
      <c r="E568" s="54"/>
      <c r="F568" s="73">
        <v>5.66</v>
      </c>
      <c r="G568" s="5">
        <f t="shared" si="9"/>
        <v>35.1365190371081</v>
      </c>
      <c r="H568" s="5">
        <f t="shared" si="2"/>
        <v>7.53474952097591</v>
      </c>
      <c r="I568" s="5">
        <f t="shared" si="3"/>
        <v>0.0294107658926163</v>
      </c>
      <c r="J568" s="5">
        <f t="shared" si="4"/>
        <v>0</v>
      </c>
      <c r="K568" s="8">
        <f t="shared" si="5"/>
        <v>0</v>
      </c>
      <c r="L568" s="5" t="e">
        <f t="shared" si="6"/>
        <v>#DIV/0!</v>
      </c>
      <c r="M568" s="8">
        <f t="shared" si="7"/>
        <v>0</v>
      </c>
      <c r="N568" s="5" t="e">
        <f t="shared" si="8"/>
        <v>#DIV/0!</v>
      </c>
      <c r="O568" s="5">
        <f t="shared" si="10"/>
        <v>0</v>
      </c>
      <c r="P568" s="12" t="e">
        <f t="shared" si="11"/>
        <v>#DIV/0!</v>
      </c>
    </row>
    <row r="569" ht="15.75" customHeight="1" spans="1:16">
      <c r="A569" s="54"/>
      <c r="B569" s="54"/>
      <c r="C569" s="54"/>
      <c r="D569" s="54"/>
      <c r="E569" s="54"/>
      <c r="F569" s="73">
        <v>5.67</v>
      </c>
      <c r="G569" s="5">
        <f t="shared" si="9"/>
        <v>35.211869459084</v>
      </c>
      <c r="H569" s="5">
        <f t="shared" si="2"/>
        <v>7.53504219758807</v>
      </c>
      <c r="I569" s="5">
        <f t="shared" si="3"/>
        <v>0.0291250214995786</v>
      </c>
      <c r="J569" s="5">
        <f t="shared" si="4"/>
        <v>0</v>
      </c>
      <c r="K569" s="8">
        <f t="shared" si="5"/>
        <v>0</v>
      </c>
      <c r="L569" s="5" t="e">
        <f t="shared" si="6"/>
        <v>#DIV/0!</v>
      </c>
      <c r="M569" s="8">
        <f t="shared" si="7"/>
        <v>0</v>
      </c>
      <c r="N569" s="5" t="e">
        <f t="shared" si="8"/>
        <v>#DIV/0!</v>
      </c>
      <c r="O569" s="5">
        <f t="shared" si="10"/>
        <v>0</v>
      </c>
      <c r="P569" s="12" t="e">
        <f t="shared" si="11"/>
        <v>#DIV/0!</v>
      </c>
    </row>
    <row r="570" ht="15.75" customHeight="1" spans="1:16">
      <c r="A570" s="54"/>
      <c r="B570" s="54"/>
      <c r="C570" s="54"/>
      <c r="D570" s="54"/>
      <c r="E570" s="54"/>
      <c r="F570" s="73">
        <v>5.68</v>
      </c>
      <c r="G570" s="5">
        <f t="shared" si="9"/>
        <v>35.2872227793906</v>
      </c>
      <c r="H570" s="5">
        <f t="shared" si="2"/>
        <v>7.53533203065984</v>
      </c>
      <c r="I570" s="5">
        <f t="shared" si="3"/>
        <v>0.0288420532959965</v>
      </c>
      <c r="J570" s="5">
        <f t="shared" si="4"/>
        <v>0</v>
      </c>
      <c r="K570" s="8">
        <f t="shared" si="5"/>
        <v>0</v>
      </c>
      <c r="L570" s="5" t="e">
        <f t="shared" si="6"/>
        <v>#DIV/0!</v>
      </c>
      <c r="M570" s="8">
        <f t="shared" si="7"/>
        <v>0</v>
      </c>
      <c r="N570" s="5" t="e">
        <f t="shared" si="8"/>
        <v>#DIV/0!</v>
      </c>
      <c r="O570" s="5">
        <f t="shared" si="10"/>
        <v>0</v>
      </c>
      <c r="P570" s="12" t="e">
        <f t="shared" si="11"/>
        <v>#DIV/0!</v>
      </c>
    </row>
    <row r="571" ht="15.75" customHeight="1" spans="1:16">
      <c r="A571" s="54"/>
      <c r="B571" s="54"/>
      <c r="C571" s="54"/>
      <c r="D571" s="54"/>
      <c r="E571" s="54"/>
      <c r="F571" s="73">
        <v>5.69</v>
      </c>
      <c r="G571" s="5">
        <f t="shared" si="9"/>
        <v>35.3625789698688</v>
      </c>
      <c r="H571" s="5">
        <f t="shared" si="2"/>
        <v>7.53561904781802</v>
      </c>
      <c r="I571" s="5">
        <f t="shared" si="3"/>
        <v>0.0285618343094147</v>
      </c>
      <c r="J571" s="5">
        <f t="shared" si="4"/>
        <v>0</v>
      </c>
      <c r="K571" s="8">
        <f t="shared" si="5"/>
        <v>0</v>
      </c>
      <c r="L571" s="5" t="e">
        <f t="shared" si="6"/>
        <v>#DIV/0!</v>
      </c>
      <c r="M571" s="8">
        <f t="shared" si="7"/>
        <v>0</v>
      </c>
      <c r="N571" s="5" t="e">
        <f t="shared" si="8"/>
        <v>#DIV/0!</v>
      </c>
      <c r="O571" s="5">
        <f t="shared" si="10"/>
        <v>0</v>
      </c>
      <c r="P571" s="12" t="e">
        <f t="shared" si="11"/>
        <v>#DIV/0!</v>
      </c>
    </row>
    <row r="572" ht="15.75" customHeight="1" spans="1:16">
      <c r="A572" s="54"/>
      <c r="B572" s="54"/>
      <c r="C572" s="54"/>
      <c r="D572" s="54"/>
      <c r="E572" s="54"/>
      <c r="F572" s="73">
        <v>5.7</v>
      </c>
      <c r="G572" s="5">
        <f t="shared" si="9"/>
        <v>35.437938002633</v>
      </c>
      <c r="H572" s="5">
        <f t="shared" si="2"/>
        <v>7.53590327642102</v>
      </c>
      <c r="I572" s="5">
        <f t="shared" si="3"/>
        <v>0.0282843378294323</v>
      </c>
      <c r="J572" s="5">
        <f t="shared" si="4"/>
        <v>0</v>
      </c>
      <c r="K572" s="8">
        <f t="shared" si="5"/>
        <v>0</v>
      </c>
      <c r="L572" s="5" t="e">
        <f t="shared" si="6"/>
        <v>#DIV/0!</v>
      </c>
      <c r="M572" s="8">
        <f t="shared" si="7"/>
        <v>0</v>
      </c>
      <c r="N572" s="5" t="e">
        <f t="shared" si="8"/>
        <v>#DIV/0!</v>
      </c>
      <c r="O572" s="5">
        <f t="shared" si="10"/>
        <v>0</v>
      </c>
      <c r="P572" s="12" t="e">
        <f t="shared" si="11"/>
        <v>#DIV/0!</v>
      </c>
    </row>
    <row r="573" ht="15.75" customHeight="1" spans="1:16">
      <c r="A573" s="54"/>
      <c r="B573" s="54"/>
      <c r="C573" s="54"/>
      <c r="D573" s="54"/>
      <c r="E573" s="54"/>
      <c r="F573" s="73">
        <v>5.71</v>
      </c>
      <c r="G573" s="5">
        <f t="shared" si="9"/>
        <v>35.5132998500686</v>
      </c>
      <c r="H573" s="5">
        <f t="shared" si="2"/>
        <v>7.53618474356143</v>
      </c>
      <c r="I573" s="5">
        <f t="shared" si="3"/>
        <v>0.0280095374051573</v>
      </c>
      <c r="J573" s="5">
        <f t="shared" si="4"/>
        <v>0</v>
      </c>
      <c r="K573" s="8">
        <f t="shared" si="5"/>
        <v>0</v>
      </c>
      <c r="L573" s="5" t="e">
        <f t="shared" si="6"/>
        <v>#DIV/0!</v>
      </c>
      <c r="M573" s="8">
        <f t="shared" si="7"/>
        <v>0</v>
      </c>
      <c r="N573" s="5" t="e">
        <f t="shared" si="8"/>
        <v>#DIV/0!</v>
      </c>
      <c r="O573" s="5">
        <f t="shared" si="10"/>
        <v>0</v>
      </c>
      <c r="P573" s="12" t="e">
        <f t="shared" si="11"/>
        <v>#DIV/0!</v>
      </c>
    </row>
    <row r="574" ht="15.75" customHeight="1" spans="1:16">
      <c r="A574" s="54"/>
      <c r="B574" s="54"/>
      <c r="C574" s="54"/>
      <c r="D574" s="54"/>
      <c r="E574" s="54"/>
      <c r="F574" s="73">
        <v>5.72</v>
      </c>
      <c r="G574" s="5">
        <f t="shared" si="9"/>
        <v>35.5886644848293</v>
      </c>
      <c r="H574" s="5">
        <f t="shared" si="2"/>
        <v>7.53646347606864</v>
      </c>
      <c r="I574" s="5">
        <f t="shared" si="3"/>
        <v>0.0277374068426849</v>
      </c>
      <c r="J574" s="5">
        <f t="shared" si="4"/>
        <v>0</v>
      </c>
      <c r="K574" s="8">
        <f t="shared" si="5"/>
        <v>0</v>
      </c>
      <c r="L574" s="5" t="e">
        <f t="shared" si="6"/>
        <v>#DIV/0!</v>
      </c>
      <c r="M574" s="8">
        <f t="shared" si="7"/>
        <v>0</v>
      </c>
      <c r="N574" s="5" t="e">
        <f t="shared" si="8"/>
        <v>#DIV/0!</v>
      </c>
      <c r="O574" s="5">
        <f t="shared" si="10"/>
        <v>0</v>
      </c>
      <c r="P574" s="12" t="e">
        <f t="shared" si="11"/>
        <v>#DIV/0!</v>
      </c>
    </row>
    <row r="575" ht="15.75" customHeight="1" spans="1:16">
      <c r="A575" s="54"/>
      <c r="B575" s="54"/>
      <c r="C575" s="54"/>
      <c r="D575" s="54"/>
      <c r="E575" s="54"/>
      <c r="F575" s="73">
        <v>5.73</v>
      </c>
      <c r="G575" s="5">
        <f t="shared" si="9"/>
        <v>35.6640318798344</v>
      </c>
      <c r="H575" s="5">
        <f t="shared" si="2"/>
        <v>7.53673950051133</v>
      </c>
      <c r="I575" s="5">
        <f t="shared" si="3"/>
        <v>0.0274679202026007</v>
      </c>
      <c r="J575" s="5">
        <f t="shared" si="4"/>
        <v>0</v>
      </c>
      <c r="K575" s="8">
        <f t="shared" si="5"/>
        <v>0</v>
      </c>
      <c r="L575" s="5" t="e">
        <f t="shared" si="6"/>
        <v>#DIV/0!</v>
      </c>
      <c r="M575" s="8">
        <f t="shared" si="7"/>
        <v>0</v>
      </c>
      <c r="N575" s="5" t="e">
        <f t="shared" si="8"/>
        <v>#DIV/0!</v>
      </c>
      <c r="O575" s="5">
        <f t="shared" si="10"/>
        <v>0</v>
      </c>
      <c r="P575" s="12" t="e">
        <f t="shared" si="11"/>
        <v>#DIV/0!</v>
      </c>
    </row>
    <row r="576" ht="15.75" customHeight="1" spans="1:16">
      <c r="A576" s="54"/>
      <c r="B576" s="54"/>
      <c r="C576" s="54"/>
      <c r="D576" s="54"/>
      <c r="E576" s="54"/>
      <c r="F576" s="73">
        <v>5.74</v>
      </c>
      <c r="G576" s="5">
        <f t="shared" si="9"/>
        <v>35.7394020082664</v>
      </c>
      <c r="H576" s="5">
        <f t="shared" si="2"/>
        <v>7.53701284320011</v>
      </c>
      <c r="I576" s="5">
        <f t="shared" si="3"/>
        <v>0.0272010517975086</v>
      </c>
      <c r="J576" s="5">
        <f t="shared" si="4"/>
        <v>0</v>
      </c>
      <c r="K576" s="8">
        <f t="shared" si="5"/>
        <v>0</v>
      </c>
      <c r="L576" s="5" t="e">
        <f t="shared" si="6"/>
        <v>#DIV/0!</v>
      </c>
      <c r="M576" s="8">
        <f t="shared" si="7"/>
        <v>0</v>
      </c>
      <c r="N576" s="5" t="e">
        <f t="shared" si="8"/>
        <v>#DIV/0!</v>
      </c>
      <c r="O576" s="5">
        <f t="shared" si="10"/>
        <v>0</v>
      </c>
      <c r="P576" s="12" t="e">
        <f t="shared" si="11"/>
        <v>#DIV/0!</v>
      </c>
    </row>
    <row r="577" ht="15.75" customHeight="1" spans="1:16">
      <c r="A577" s="54"/>
      <c r="B577" s="54"/>
      <c r="C577" s="54"/>
      <c r="D577" s="54"/>
      <c r="E577" s="54"/>
      <c r="F577" s="73">
        <v>5.75</v>
      </c>
      <c r="G577" s="5">
        <f t="shared" si="9"/>
        <v>35.8147748435683</v>
      </c>
      <c r="H577" s="5">
        <f t="shared" si="2"/>
        <v>7.53728353018991</v>
      </c>
      <c r="I577" s="5">
        <f t="shared" si="3"/>
        <v>0.0269367761895817</v>
      </c>
      <c r="J577" s="5">
        <f t="shared" si="4"/>
        <v>0</v>
      </c>
      <c r="K577" s="8">
        <f t="shared" si="5"/>
        <v>0</v>
      </c>
      <c r="L577" s="5" t="e">
        <f t="shared" si="6"/>
        <v>#DIV/0!</v>
      </c>
      <c r="M577" s="8">
        <f t="shared" si="7"/>
        <v>0</v>
      </c>
      <c r="N577" s="5" t="e">
        <f t="shared" si="8"/>
        <v>#DIV/0!</v>
      </c>
      <c r="O577" s="5">
        <f t="shared" si="10"/>
        <v>0</v>
      </c>
      <c r="P577" s="12" t="e">
        <f t="shared" si="11"/>
        <v>#DIV/0!</v>
      </c>
    </row>
    <row r="578" ht="15.75" customHeight="1" spans="1:16">
      <c r="A578" s="54"/>
      <c r="B578" s="54"/>
      <c r="C578" s="54"/>
      <c r="D578" s="54"/>
      <c r="E578" s="54"/>
      <c r="F578" s="73">
        <v>5.76</v>
      </c>
      <c r="G578" s="5">
        <f t="shared" si="9"/>
        <v>35.8901503594412</v>
      </c>
      <c r="H578" s="5">
        <f t="shared" si="2"/>
        <v>7.53755158728256</v>
      </c>
      <c r="I578" s="5">
        <f t="shared" si="3"/>
        <v>0.0266750681881381</v>
      </c>
      <c r="J578" s="5">
        <f t="shared" si="4"/>
        <v>0</v>
      </c>
      <c r="K578" s="8">
        <f t="shared" si="5"/>
        <v>0</v>
      </c>
      <c r="L578" s="5" t="e">
        <f t="shared" si="6"/>
        <v>#DIV/0!</v>
      </c>
      <c r="M578" s="8">
        <f t="shared" si="7"/>
        <v>0</v>
      </c>
      <c r="N578" s="5" t="e">
        <f t="shared" si="8"/>
        <v>#DIV/0!</v>
      </c>
      <c r="O578" s="5">
        <f t="shared" si="10"/>
        <v>0</v>
      </c>
      <c r="P578" s="12" t="e">
        <f t="shared" si="11"/>
        <v>#DIV/0!</v>
      </c>
    </row>
    <row r="579" ht="15.75" customHeight="1" spans="1:16">
      <c r="A579" s="54"/>
      <c r="B579" s="54"/>
      <c r="C579" s="54"/>
      <c r="D579" s="54"/>
      <c r="E579" s="54"/>
      <c r="F579" s="73">
        <v>5.77</v>
      </c>
      <c r="G579" s="5">
        <f t="shared" si="9"/>
        <v>35.9655285298414</v>
      </c>
      <c r="H579" s="5">
        <f t="shared" si="2"/>
        <v>7.53781704002918</v>
      </c>
      <c r="I579" s="5">
        <f t="shared" si="3"/>
        <v>0.0264159028472392</v>
      </c>
      <c r="J579" s="5">
        <f t="shared" si="4"/>
        <v>0</v>
      </c>
      <c r="K579" s="8">
        <f t="shared" si="5"/>
        <v>0</v>
      </c>
      <c r="L579" s="5" t="e">
        <f t="shared" si="6"/>
        <v>#DIV/0!</v>
      </c>
      <c r="M579" s="8">
        <f t="shared" si="7"/>
        <v>0</v>
      </c>
      <c r="N579" s="5" t="e">
        <f t="shared" si="8"/>
        <v>#DIV/0!</v>
      </c>
      <c r="O579" s="5">
        <f t="shared" si="10"/>
        <v>0</v>
      </c>
      <c r="P579" s="12" t="e">
        <f t="shared" si="11"/>
        <v>#DIV/0!</v>
      </c>
    </row>
    <row r="580" ht="15.75" customHeight="1" spans="1:16">
      <c r="A580" s="54"/>
      <c r="B580" s="54"/>
      <c r="C580" s="54"/>
      <c r="D580" s="54"/>
      <c r="E580" s="54"/>
      <c r="F580" s="73">
        <v>5.78</v>
      </c>
      <c r="G580" s="5">
        <f t="shared" si="9"/>
        <v>36.0409093289788</v>
      </c>
      <c r="H580" s="5">
        <f t="shared" si="2"/>
        <v>7.53807991373267</v>
      </c>
      <c r="I580" s="5">
        <f t="shared" si="3"/>
        <v>0.0261592554633122</v>
      </c>
      <c r="J580" s="5">
        <f t="shared" si="4"/>
        <v>0</v>
      </c>
      <c r="K580" s="8">
        <f t="shared" si="5"/>
        <v>0</v>
      </c>
      <c r="L580" s="5" t="e">
        <f t="shared" si="6"/>
        <v>#DIV/0!</v>
      </c>
      <c r="M580" s="8">
        <f t="shared" si="7"/>
        <v>0</v>
      </c>
      <c r="N580" s="5" t="e">
        <f t="shared" si="8"/>
        <v>#DIV/0!</v>
      </c>
      <c r="O580" s="5">
        <f t="shared" si="10"/>
        <v>0</v>
      </c>
      <c r="P580" s="12" t="e">
        <f t="shared" si="11"/>
        <v>#DIV/0!</v>
      </c>
    </row>
    <row r="581" ht="15.75" customHeight="1" spans="1:16">
      <c r="A581" s="54"/>
      <c r="B581" s="54"/>
      <c r="C581" s="54"/>
      <c r="D581" s="54"/>
      <c r="E581" s="54"/>
      <c r="F581" s="73">
        <v>5.79</v>
      </c>
      <c r="G581" s="5">
        <f t="shared" si="9"/>
        <v>36.1162927313133</v>
      </c>
      <c r="H581" s="5">
        <f t="shared" si="2"/>
        <v>7.53834023345007</v>
      </c>
      <c r="I581" s="5">
        <f t="shared" si="3"/>
        <v>0.0259051015727956</v>
      </c>
      <c r="J581" s="5">
        <f t="shared" si="4"/>
        <v>0</v>
      </c>
      <c r="K581" s="8">
        <f t="shared" si="5"/>
        <v>0</v>
      </c>
      <c r="L581" s="5" t="e">
        <f t="shared" si="6"/>
        <v>#DIV/0!</v>
      </c>
      <c r="M581" s="8">
        <f t="shared" si="7"/>
        <v>0</v>
      </c>
      <c r="N581" s="5" t="e">
        <f t="shared" si="8"/>
        <v>#DIV/0!</v>
      </c>
      <c r="O581" s="5">
        <f t="shared" si="10"/>
        <v>0</v>
      </c>
      <c r="P581" s="12" t="e">
        <f t="shared" si="11"/>
        <v>#DIV/0!</v>
      </c>
    </row>
    <row r="582" ht="15.75" customHeight="1" spans="1:16">
      <c r="A582" s="54"/>
      <c r="B582" s="54"/>
      <c r="C582" s="54"/>
      <c r="D582" s="54"/>
      <c r="E582" s="54"/>
      <c r="F582" s="73">
        <v>5.8</v>
      </c>
      <c r="G582" s="5">
        <f t="shared" si="9"/>
        <v>36.1916787115532</v>
      </c>
      <c r="H582" s="5">
        <f t="shared" si="2"/>
        <v>7.53859802399499</v>
      </c>
      <c r="I582" s="5">
        <f t="shared" si="3"/>
        <v>0.0256534169498067</v>
      </c>
      <c r="J582" s="5">
        <f t="shared" si="4"/>
        <v>0</v>
      </c>
      <c r="K582" s="8">
        <f t="shared" si="5"/>
        <v>0</v>
      </c>
      <c r="L582" s="5" t="e">
        <f t="shared" si="6"/>
        <v>#DIV/0!</v>
      </c>
      <c r="M582" s="8">
        <f t="shared" si="7"/>
        <v>0</v>
      </c>
      <c r="N582" s="5" t="e">
        <f t="shared" si="8"/>
        <v>#DIV/0!</v>
      </c>
      <c r="O582" s="5">
        <f t="shared" si="10"/>
        <v>0</v>
      </c>
      <c r="P582" s="12" t="e">
        <f t="shared" si="11"/>
        <v>#DIV/0!</v>
      </c>
    </row>
    <row r="583" ht="15.75" customHeight="1" spans="1:16">
      <c r="A583" s="54"/>
      <c r="B583" s="54"/>
      <c r="C583" s="54"/>
      <c r="D583" s="54"/>
      <c r="E583" s="54"/>
      <c r="F583" s="73">
        <v>5.81</v>
      </c>
      <c r="G583" s="5">
        <f t="shared" si="9"/>
        <v>36.2670672446526</v>
      </c>
      <c r="H583" s="5">
        <f t="shared" si="2"/>
        <v>7.53885330993996</v>
      </c>
      <c r="I583" s="5">
        <f t="shared" si="3"/>
        <v>0.0254041776038329</v>
      </c>
      <c r="J583" s="5">
        <f t="shared" si="4"/>
        <v>0</v>
      </c>
      <c r="K583" s="8">
        <f t="shared" si="5"/>
        <v>0</v>
      </c>
      <c r="L583" s="5" t="e">
        <f t="shared" si="6"/>
        <v>#DIV/0!</v>
      </c>
      <c r="M583" s="8">
        <f t="shared" si="7"/>
        <v>0</v>
      </c>
      <c r="N583" s="5" t="e">
        <f t="shared" si="8"/>
        <v>#DIV/0!</v>
      </c>
      <c r="O583" s="5">
        <f t="shared" si="10"/>
        <v>0</v>
      </c>
      <c r="P583" s="12" t="e">
        <f t="shared" si="11"/>
        <v>#DIV/0!</v>
      </c>
    </row>
    <row r="584" ht="15.75" customHeight="1" spans="1:16">
      <c r="A584" s="54"/>
      <c r="B584" s="54"/>
      <c r="C584" s="54"/>
      <c r="D584" s="54"/>
      <c r="E584" s="54"/>
      <c r="F584" s="73">
        <v>5.82</v>
      </c>
      <c r="G584" s="5">
        <f t="shared" si="9"/>
        <v>36.3424583058088</v>
      </c>
      <c r="H584" s="5">
        <f t="shared" si="2"/>
        <v>7.53910611561877</v>
      </c>
      <c r="I584" s="5">
        <f t="shared" si="3"/>
        <v>0.0251573597774446</v>
      </c>
      <c r="J584" s="5">
        <f t="shared" si="4"/>
        <v>0</v>
      </c>
      <c r="K584" s="8">
        <f t="shared" si="5"/>
        <v>0</v>
      </c>
      <c r="L584" s="5" t="e">
        <f t="shared" si="6"/>
        <v>#DIV/0!</v>
      </c>
      <c r="M584" s="8">
        <f t="shared" si="7"/>
        <v>0</v>
      </c>
      <c r="N584" s="5" t="e">
        <f t="shared" si="8"/>
        <v>#DIV/0!</v>
      </c>
      <c r="O584" s="5">
        <f t="shared" si="10"/>
        <v>0</v>
      </c>
      <c r="P584" s="12" t="e">
        <f t="shared" si="11"/>
        <v>#DIV/0!</v>
      </c>
    </row>
    <row r="585" ht="15.75" customHeight="1" spans="1:16">
      <c r="A585" s="54"/>
      <c r="B585" s="54"/>
      <c r="C585" s="54"/>
      <c r="D585" s="54"/>
      <c r="E585" s="54"/>
      <c r="F585" s="73">
        <v>5.83</v>
      </c>
      <c r="G585" s="5">
        <f t="shared" si="9"/>
        <v>36.4178518704601</v>
      </c>
      <c r="H585" s="5">
        <f t="shared" si="2"/>
        <v>7.5393564651288</v>
      </c>
      <c r="I585" s="5">
        <f t="shared" si="3"/>
        <v>0.0249129399440311</v>
      </c>
      <c r="J585" s="5">
        <f t="shared" si="4"/>
        <v>0</v>
      </c>
      <c r="K585" s="8">
        <f t="shared" si="5"/>
        <v>0</v>
      </c>
      <c r="L585" s="5" t="e">
        <f t="shared" si="6"/>
        <v>#DIV/0!</v>
      </c>
      <c r="M585" s="8">
        <f t="shared" si="7"/>
        <v>0</v>
      </c>
      <c r="N585" s="5" t="e">
        <f t="shared" si="8"/>
        <v>#DIV/0!</v>
      </c>
      <c r="O585" s="5">
        <f t="shared" si="10"/>
        <v>0</v>
      </c>
      <c r="P585" s="12" t="e">
        <f t="shared" si="11"/>
        <v>#DIV/0!</v>
      </c>
    </row>
    <row r="586" ht="15.75" customHeight="1" spans="1:16">
      <c r="A586" s="54"/>
      <c r="B586" s="54"/>
      <c r="C586" s="54"/>
      <c r="D586" s="54"/>
      <c r="E586" s="54"/>
      <c r="F586" s="73">
        <v>5.84</v>
      </c>
      <c r="G586" s="5">
        <f t="shared" si="9"/>
        <v>36.4932479142834</v>
      </c>
      <c r="H586" s="5">
        <f t="shared" si="2"/>
        <v>7.53960438233328</v>
      </c>
      <c r="I586" s="5">
        <f t="shared" si="3"/>
        <v>0.0246708948055576</v>
      </c>
      <c r="J586" s="5">
        <f t="shared" si="4"/>
        <v>0</v>
      </c>
      <c r="K586" s="8">
        <f t="shared" si="5"/>
        <v>0</v>
      </c>
      <c r="L586" s="5" t="e">
        <f t="shared" si="6"/>
        <v>#DIV/0!</v>
      </c>
      <c r="M586" s="8">
        <f t="shared" si="7"/>
        <v>0</v>
      </c>
      <c r="N586" s="5" t="e">
        <f t="shared" si="8"/>
        <v>#DIV/0!</v>
      </c>
      <c r="O586" s="5">
        <f t="shared" si="10"/>
        <v>0</v>
      </c>
      <c r="P586" s="12" t="e">
        <f t="shared" si="11"/>
        <v>#DIV/0!</v>
      </c>
    </row>
    <row r="587" ht="15.75" customHeight="1" spans="1:16">
      <c r="A587" s="54"/>
      <c r="B587" s="54"/>
      <c r="C587" s="54"/>
      <c r="D587" s="54"/>
      <c r="E587" s="54"/>
      <c r="F587" s="73">
        <v>5.85</v>
      </c>
      <c r="G587" s="5">
        <f t="shared" si="9"/>
        <v>36.5686464131921</v>
      </c>
      <c r="H587" s="5">
        <f t="shared" si="2"/>
        <v>7.53984989086363</v>
      </c>
      <c r="I587" s="5">
        <f t="shared" si="3"/>
        <v>0.0244312012903445</v>
      </c>
      <c r="J587" s="5">
        <f t="shared" si="4"/>
        <v>0</v>
      </c>
      <c r="K587" s="8">
        <f t="shared" si="5"/>
        <v>0</v>
      </c>
      <c r="L587" s="5" t="e">
        <f t="shared" si="6"/>
        <v>#DIV/0!</v>
      </c>
      <c r="M587" s="8">
        <f t="shared" si="7"/>
        <v>0</v>
      </c>
      <c r="N587" s="5" t="e">
        <f t="shared" si="8"/>
        <v>#DIV/0!</v>
      </c>
      <c r="O587" s="5">
        <f t="shared" si="10"/>
        <v>0</v>
      </c>
      <c r="P587" s="12" t="e">
        <f t="shared" si="11"/>
        <v>#DIV/0!</v>
      </c>
    </row>
    <row r="588" ht="15.75" customHeight="1" spans="1:16">
      <c r="A588" s="54"/>
      <c r="B588" s="54"/>
      <c r="C588" s="54"/>
      <c r="D588" s="54"/>
      <c r="E588" s="54"/>
      <c r="F588" s="73">
        <v>5.86</v>
      </c>
      <c r="G588" s="5">
        <f t="shared" si="9"/>
        <v>36.6440473433333</v>
      </c>
      <c r="H588" s="5">
        <f t="shared" si="2"/>
        <v>7.54009301412165</v>
      </c>
      <c r="I588" s="5">
        <f t="shared" si="3"/>
        <v>0.0241938365508685</v>
      </c>
      <c r="J588" s="5">
        <f t="shared" si="4"/>
        <v>0</v>
      </c>
      <c r="K588" s="8">
        <f t="shared" si="5"/>
        <v>0</v>
      </c>
      <c r="L588" s="5" t="e">
        <f t="shared" si="6"/>
        <v>#DIV/0!</v>
      </c>
      <c r="M588" s="8">
        <f t="shared" si="7"/>
        <v>0</v>
      </c>
      <c r="N588" s="5" t="e">
        <f t="shared" si="8"/>
        <v>#DIV/0!</v>
      </c>
      <c r="O588" s="5">
        <f t="shared" si="10"/>
        <v>0</v>
      </c>
      <c r="P588" s="12" t="e">
        <f t="shared" si="11"/>
        <v>#DIV/0!</v>
      </c>
    </row>
    <row r="589" ht="15.75" customHeight="1" spans="1:16">
      <c r="A589" s="54"/>
      <c r="B589" s="54"/>
      <c r="C589" s="54"/>
      <c r="D589" s="54"/>
      <c r="E589" s="54"/>
      <c r="F589" s="73">
        <v>5.87</v>
      </c>
      <c r="G589" s="5">
        <f t="shared" si="9"/>
        <v>36.7194506810861</v>
      </c>
      <c r="H589" s="5">
        <f t="shared" si="2"/>
        <v>7.54033377528179</v>
      </c>
      <c r="I589" s="5">
        <f t="shared" si="3"/>
        <v>0.0239587779615844</v>
      </c>
      <c r="J589" s="5">
        <f t="shared" si="4"/>
        <v>0</v>
      </c>
      <c r="K589" s="8">
        <f t="shared" si="5"/>
        <v>0</v>
      </c>
      <c r="L589" s="5" t="e">
        <f t="shared" si="6"/>
        <v>#DIV/0!</v>
      </c>
      <c r="M589" s="8">
        <f t="shared" si="7"/>
        <v>0</v>
      </c>
      <c r="N589" s="5" t="e">
        <f t="shared" si="8"/>
        <v>#DIV/0!</v>
      </c>
      <c r="O589" s="5">
        <f t="shared" si="10"/>
        <v>0</v>
      </c>
      <c r="P589" s="12" t="e">
        <f t="shared" si="11"/>
        <v>#DIV/0!</v>
      </c>
    </row>
    <row r="590" ht="15.75" customHeight="1" spans="1:16">
      <c r="A590" s="54"/>
      <c r="B590" s="54"/>
      <c r="C590" s="54"/>
      <c r="D590" s="54"/>
      <c r="E590" s="54"/>
      <c r="F590" s="73">
        <v>5.88</v>
      </c>
      <c r="G590" s="5">
        <f t="shared" si="9"/>
        <v>36.794856403059</v>
      </c>
      <c r="H590" s="5">
        <f t="shared" si="2"/>
        <v>7.54057219729334</v>
      </c>
      <c r="I590" s="5">
        <f t="shared" si="3"/>
        <v>0.023726003116769</v>
      </c>
      <c r="J590" s="5">
        <f t="shared" si="4"/>
        <v>0</v>
      </c>
      <c r="K590" s="8">
        <f t="shared" si="5"/>
        <v>0</v>
      </c>
      <c r="L590" s="5" t="e">
        <f t="shared" si="6"/>
        <v>#DIV/0!</v>
      </c>
      <c r="M590" s="8">
        <f t="shared" si="7"/>
        <v>0</v>
      </c>
      <c r="N590" s="5" t="e">
        <f t="shared" si="8"/>
        <v>#DIV/0!</v>
      </c>
      <c r="O590" s="5">
        <f t="shared" si="10"/>
        <v>0</v>
      </c>
      <c r="P590" s="12" t="e">
        <f t="shared" si="11"/>
        <v>#DIV/0!</v>
      </c>
    </row>
    <row r="591" ht="15.75" customHeight="1" spans="1:16">
      <c r="A591" s="54"/>
      <c r="B591" s="54"/>
      <c r="C591" s="54"/>
      <c r="D591" s="54"/>
      <c r="E591" s="54"/>
      <c r="F591" s="73">
        <v>5.89</v>
      </c>
      <c r="G591" s="5">
        <f t="shared" si="9"/>
        <v>36.8702644860879</v>
      </c>
      <c r="H591" s="5">
        <f t="shared" si="2"/>
        <v>7.54080830288262</v>
      </c>
      <c r="I591" s="5">
        <f t="shared" si="3"/>
        <v>0.0234954898283846</v>
      </c>
      <c r="J591" s="5">
        <f t="shared" si="4"/>
        <v>0</v>
      </c>
      <c r="K591" s="8">
        <f t="shared" si="5"/>
        <v>0</v>
      </c>
      <c r="L591" s="5" t="e">
        <f t="shared" si="6"/>
        <v>#DIV/0!</v>
      </c>
      <c r="M591" s="8">
        <f t="shared" si="7"/>
        <v>0</v>
      </c>
      <c r="N591" s="5" t="e">
        <f t="shared" si="8"/>
        <v>#DIV/0!</v>
      </c>
      <c r="O591" s="5">
        <f t="shared" si="10"/>
        <v>0</v>
      </c>
      <c r="P591" s="12" t="e">
        <f t="shared" si="11"/>
        <v>#DIV/0!</v>
      </c>
    </row>
    <row r="592" ht="15.75" customHeight="1" spans="1:16">
      <c r="A592" s="54"/>
      <c r="B592" s="54"/>
      <c r="C592" s="54"/>
      <c r="D592" s="54"/>
      <c r="E592" s="54"/>
      <c r="F592" s="73">
        <v>5.9</v>
      </c>
      <c r="G592" s="5">
        <f t="shared" si="9"/>
        <v>36.9456749072334</v>
      </c>
      <c r="H592" s="5">
        <f t="shared" si="2"/>
        <v>7.54104211455516</v>
      </c>
      <c r="I592" s="5">
        <f t="shared" si="3"/>
        <v>0.0232672161239646</v>
      </c>
      <c r="J592" s="5">
        <f t="shared" si="4"/>
        <v>0</v>
      </c>
      <c r="K592" s="8">
        <f t="shared" si="5"/>
        <v>0</v>
      </c>
      <c r="L592" s="5" t="e">
        <f t="shared" si="6"/>
        <v>#DIV/0!</v>
      </c>
      <c r="M592" s="8">
        <f t="shared" si="7"/>
        <v>0</v>
      </c>
      <c r="N592" s="5" t="e">
        <f t="shared" si="8"/>
        <v>#DIV/0!</v>
      </c>
      <c r="O592" s="5">
        <f t="shared" si="10"/>
        <v>0</v>
      </c>
      <c r="P592" s="12" t="e">
        <f t="shared" si="11"/>
        <v>#DIV/0!</v>
      </c>
    </row>
    <row r="593" ht="15.75" customHeight="1" spans="1:16">
      <c r="A593" s="54"/>
      <c r="B593" s="54"/>
      <c r="C593" s="54"/>
      <c r="D593" s="54"/>
      <c r="E593" s="54"/>
      <c r="F593" s="73">
        <v>5.91</v>
      </c>
      <c r="G593" s="5">
        <f t="shared" si="9"/>
        <v>37.0210876437794</v>
      </c>
      <c r="H593" s="5">
        <f t="shared" si="2"/>
        <v>7.54127365459783</v>
      </c>
      <c r="I593" s="5">
        <f t="shared" si="3"/>
        <v>0.0230411602445192</v>
      </c>
      <c r="J593" s="5">
        <f t="shared" si="4"/>
        <v>0</v>
      </c>
      <c r="K593" s="8">
        <f t="shared" si="5"/>
        <v>0</v>
      </c>
      <c r="L593" s="5" t="e">
        <f t="shared" si="6"/>
        <v>#DIV/0!</v>
      </c>
      <c r="M593" s="8">
        <f t="shared" si="7"/>
        <v>0</v>
      </c>
      <c r="N593" s="5" t="e">
        <f t="shared" si="8"/>
        <v>#DIV/0!</v>
      </c>
      <c r="O593" s="5">
        <f t="shared" si="10"/>
        <v>0</v>
      </c>
      <c r="P593" s="12" t="e">
        <f t="shared" si="11"/>
        <v>#DIV/0!</v>
      </c>
    </row>
    <row r="594" ht="15.75" customHeight="1" spans="1:16">
      <c r="A594" s="54"/>
      <c r="B594" s="54"/>
      <c r="C594" s="54"/>
      <c r="D594" s="54"/>
      <c r="E594" s="54"/>
      <c r="F594" s="73">
        <v>5.92</v>
      </c>
      <c r="G594" s="5">
        <f t="shared" si="9"/>
        <v>37.0965026732302</v>
      </c>
      <c r="H594" s="5">
        <f t="shared" si="2"/>
        <v>7.54150294508095</v>
      </c>
      <c r="I594" s="5">
        <f t="shared" si="3"/>
        <v>0.0228173006424608</v>
      </c>
      <c r="J594" s="5">
        <f t="shared" si="4"/>
        <v>0</v>
      </c>
      <c r="K594" s="8">
        <f t="shared" si="5"/>
        <v>0</v>
      </c>
      <c r="L594" s="5" t="e">
        <f t="shared" si="6"/>
        <v>#DIV/0!</v>
      </c>
      <c r="M594" s="8">
        <f t="shared" si="7"/>
        <v>0</v>
      </c>
      <c r="N594" s="5" t="e">
        <f t="shared" si="8"/>
        <v>#DIV/0!</v>
      </c>
      <c r="O594" s="5">
        <f t="shared" si="10"/>
        <v>0</v>
      </c>
      <c r="P594" s="12" t="e">
        <f t="shared" si="11"/>
        <v>#DIV/0!</v>
      </c>
    </row>
    <row r="595" ht="15.75" customHeight="1" spans="1:16">
      <c r="A595" s="54"/>
      <c r="B595" s="54"/>
      <c r="C595" s="54"/>
      <c r="D595" s="54"/>
      <c r="E595" s="54"/>
      <c r="F595" s="73">
        <v>5.93</v>
      </c>
      <c r="G595" s="5">
        <f t="shared" si="9"/>
        <v>37.1719199733088</v>
      </c>
      <c r="H595" s="5">
        <f t="shared" si="2"/>
        <v>7.54173000786045</v>
      </c>
      <c r="I595" s="5">
        <f t="shared" si="3"/>
        <v>0.0225956159795505</v>
      </c>
      <c r="J595" s="5">
        <f t="shared" si="4"/>
        <v>0</v>
      </c>
      <c r="K595" s="8">
        <f t="shared" si="5"/>
        <v>0</v>
      </c>
      <c r="L595" s="5" t="e">
        <f t="shared" si="6"/>
        <v>#DIV/0!</v>
      </c>
      <c r="M595" s="8">
        <f t="shared" si="7"/>
        <v>0</v>
      </c>
      <c r="N595" s="5" t="e">
        <f t="shared" si="8"/>
        <v>#DIV/0!</v>
      </c>
      <c r="O595" s="5">
        <f t="shared" si="10"/>
        <v>0</v>
      </c>
      <c r="P595" s="12" t="e">
        <f t="shared" si="11"/>
        <v>#DIV/0!</v>
      </c>
    </row>
    <row r="596" ht="15.75" customHeight="1" spans="1:16">
      <c r="A596" s="54"/>
      <c r="B596" s="54"/>
      <c r="C596" s="54"/>
      <c r="D596" s="54"/>
      <c r="E596" s="54"/>
      <c r="F596" s="73">
        <v>5.94</v>
      </c>
      <c r="G596" s="5">
        <f t="shared" si="9"/>
        <v>37.2473395219546</v>
      </c>
      <c r="H596" s="5">
        <f t="shared" si="2"/>
        <v>7.54195486457988</v>
      </c>
      <c r="I596" s="5">
        <f t="shared" si="3"/>
        <v>0.022376085124864</v>
      </c>
      <c r="J596" s="5">
        <f t="shared" si="4"/>
        <v>0</v>
      </c>
      <c r="K596" s="8">
        <f t="shared" si="5"/>
        <v>0</v>
      </c>
      <c r="L596" s="5" t="e">
        <f t="shared" si="6"/>
        <v>#DIV/0!</v>
      </c>
      <c r="M596" s="8">
        <f t="shared" si="7"/>
        <v>0</v>
      </c>
      <c r="N596" s="5" t="e">
        <f t="shared" si="8"/>
        <v>#DIV/0!</v>
      </c>
      <c r="O596" s="5">
        <f t="shared" si="10"/>
        <v>0</v>
      </c>
      <c r="P596" s="12" t="e">
        <f t="shared" si="11"/>
        <v>#DIV/0!</v>
      </c>
    </row>
    <row r="597" ht="15.75" customHeight="1" spans="1:16">
      <c r="A597" s="54"/>
      <c r="B597" s="54"/>
      <c r="C597" s="54"/>
      <c r="D597" s="54"/>
      <c r="E597" s="54"/>
      <c r="F597" s="73">
        <v>5.95</v>
      </c>
      <c r="G597" s="5">
        <f t="shared" si="9"/>
        <v>37.3227612973213</v>
      </c>
      <c r="H597" s="5">
        <f t="shared" si="2"/>
        <v>7.54217753667253</v>
      </c>
      <c r="I597" s="5">
        <f t="shared" si="3"/>
        <v>0.0221586871527776</v>
      </c>
      <c r="J597" s="5">
        <f t="shared" si="4"/>
        <v>0</v>
      </c>
      <c r="K597" s="8">
        <f t="shared" si="5"/>
        <v>0</v>
      </c>
      <c r="L597" s="5" t="e">
        <f t="shared" si="6"/>
        <v>#DIV/0!</v>
      </c>
      <c r="M597" s="8">
        <f t="shared" si="7"/>
        <v>0</v>
      </c>
      <c r="N597" s="5" t="e">
        <f t="shared" si="8"/>
        <v>#DIV/0!</v>
      </c>
      <c r="O597" s="5">
        <f t="shared" si="10"/>
        <v>0</v>
      </c>
      <c r="P597" s="12" t="e">
        <f t="shared" si="11"/>
        <v>#DIV/0!</v>
      </c>
    </row>
    <row r="598" ht="15.75" customHeight="1" spans="1:16">
      <c r="A598" s="54"/>
      <c r="B598" s="54"/>
      <c r="C598" s="54"/>
      <c r="D598" s="54"/>
      <c r="E598" s="54"/>
      <c r="F598" s="73">
        <v>5.96</v>
      </c>
      <c r="G598" s="5">
        <f t="shared" si="9"/>
        <v>37.398185277775</v>
      </c>
      <c r="H598" s="5">
        <f t="shared" si="2"/>
        <v>7.54239804536345</v>
      </c>
      <c r="I598" s="5">
        <f t="shared" si="3"/>
        <v>0.0219434013409732</v>
      </c>
      <c r="J598" s="5">
        <f t="shared" si="4"/>
        <v>0</v>
      </c>
      <c r="K598" s="8">
        <f t="shared" si="5"/>
        <v>0</v>
      </c>
      <c r="L598" s="5" t="e">
        <f t="shared" si="6"/>
        <v>#DIV/0!</v>
      </c>
      <c r="M598" s="8">
        <f t="shared" si="7"/>
        <v>0</v>
      </c>
      <c r="N598" s="5" t="e">
        <f t="shared" si="8"/>
        <v>#DIV/0!</v>
      </c>
      <c r="O598" s="5">
        <f t="shared" si="10"/>
        <v>0</v>
      </c>
      <c r="P598" s="12" t="e">
        <f t="shared" si="11"/>
        <v>#DIV/0!</v>
      </c>
    </row>
    <row r="599" ht="15.75" customHeight="1" spans="1:16">
      <c r="A599" s="54"/>
      <c r="B599" s="54"/>
      <c r="C599" s="54"/>
      <c r="D599" s="54"/>
      <c r="E599" s="54"/>
      <c r="F599" s="73">
        <v>5.97</v>
      </c>
      <c r="G599" s="5">
        <f t="shared" si="9"/>
        <v>37.4736114418917</v>
      </c>
      <c r="H599" s="5">
        <f t="shared" si="2"/>
        <v>7.54261641167146</v>
      </c>
      <c r="I599" s="5">
        <f t="shared" si="3"/>
        <v>0.0217302071684633</v>
      </c>
      <c r="J599" s="5">
        <f t="shared" si="4"/>
        <v>0</v>
      </c>
      <c r="K599" s="8">
        <f t="shared" si="5"/>
        <v>0</v>
      </c>
      <c r="L599" s="5" t="e">
        <f t="shared" si="6"/>
        <v>#DIV/0!</v>
      </c>
      <c r="M599" s="8">
        <f t="shared" si="7"/>
        <v>0</v>
      </c>
      <c r="N599" s="5" t="e">
        <f t="shared" si="8"/>
        <v>#DIV/0!</v>
      </c>
      <c r="O599" s="5">
        <f t="shared" si="10"/>
        <v>0</v>
      </c>
      <c r="P599" s="12" t="e">
        <f t="shared" si="11"/>
        <v>#DIV/0!</v>
      </c>
    </row>
    <row r="600" ht="15.75" customHeight="1" spans="1:16">
      <c r="A600" s="54"/>
      <c r="B600" s="54"/>
      <c r="C600" s="54"/>
      <c r="D600" s="54"/>
      <c r="E600" s="54"/>
      <c r="F600" s="73">
        <v>5.98</v>
      </c>
      <c r="G600" s="5">
        <f t="shared" si="9"/>
        <v>37.5490397684558</v>
      </c>
      <c r="H600" s="5">
        <f t="shared" si="2"/>
        <v>7.54283265641119</v>
      </c>
      <c r="I600" s="5">
        <f t="shared" si="3"/>
        <v>0.0215190843136349</v>
      </c>
      <c r="J600" s="5">
        <f t="shared" si="4"/>
        <v>0</v>
      </c>
      <c r="K600" s="8">
        <f t="shared" si="5"/>
        <v>0</v>
      </c>
      <c r="L600" s="5" t="e">
        <f t="shared" si="6"/>
        <v>#DIV/0!</v>
      </c>
      <c r="M600" s="8">
        <f t="shared" si="7"/>
        <v>0</v>
      </c>
      <c r="N600" s="5" t="e">
        <f t="shared" si="8"/>
        <v>#DIV/0!</v>
      </c>
      <c r="O600" s="5">
        <f t="shared" si="10"/>
        <v>0</v>
      </c>
      <c r="P600" s="12" t="e">
        <f t="shared" si="11"/>
        <v>#DIV/0!</v>
      </c>
    </row>
    <row r="601" ht="15.75" customHeight="1" spans="1:16">
      <c r="A601" s="54"/>
      <c r="B601" s="54"/>
      <c r="C601" s="54"/>
      <c r="D601" s="54"/>
      <c r="E601" s="54"/>
      <c r="F601" s="73">
        <v>5.99</v>
      </c>
      <c r="G601" s="5">
        <f t="shared" si="9"/>
        <v>37.6244702364577</v>
      </c>
      <c r="H601" s="5">
        <f t="shared" si="2"/>
        <v>7.54304680019502</v>
      </c>
      <c r="I601" s="5">
        <f t="shared" si="3"/>
        <v>0.0213100126523128</v>
      </c>
      <c r="J601" s="5">
        <f t="shared" si="4"/>
        <v>0</v>
      </c>
      <c r="K601" s="8">
        <f t="shared" si="5"/>
        <v>0</v>
      </c>
      <c r="L601" s="5" t="e">
        <f t="shared" si="6"/>
        <v>#DIV/0!</v>
      </c>
      <c r="M601" s="8">
        <f t="shared" si="7"/>
        <v>0</v>
      </c>
      <c r="N601" s="5" t="e">
        <f t="shared" si="8"/>
        <v>#DIV/0!</v>
      </c>
      <c r="O601" s="5">
        <f t="shared" si="10"/>
        <v>0</v>
      </c>
      <c r="P601" s="12" t="e">
        <f t="shared" si="11"/>
        <v>#DIV/0!</v>
      </c>
    </row>
    <row r="602" ht="15.75" customHeight="1" spans="1:16">
      <c r="A602" s="54"/>
      <c r="B602" s="54"/>
      <c r="C602" s="54"/>
      <c r="D602" s="54"/>
      <c r="E602" s="54"/>
      <c r="F602" s="73">
        <v>6</v>
      </c>
      <c r="G602" s="5">
        <f t="shared" si="9"/>
        <v>37.6999028250921</v>
      </c>
      <c r="H602" s="5">
        <f t="shared" si="2"/>
        <v>7.5432588634351</v>
      </c>
      <c r="I602" s="5">
        <f t="shared" si="3"/>
        <v>0.0211029722558405</v>
      </c>
      <c r="J602" s="5">
        <f t="shared" si="4"/>
        <v>0</v>
      </c>
      <c r="K602" s="8">
        <f t="shared" si="5"/>
        <v>0</v>
      </c>
      <c r="L602" s="5" t="e">
        <f t="shared" si="6"/>
        <v>#DIV/0!</v>
      </c>
      <c r="M602" s="8">
        <f t="shared" si="7"/>
        <v>0</v>
      </c>
      <c r="N602" s="5" t="e">
        <f t="shared" si="8"/>
        <v>#DIV/0!</v>
      </c>
      <c r="O602" s="5">
        <f t="shared" si="10"/>
        <v>0</v>
      </c>
      <c r="P602" s="12" t="e">
        <f t="shared" si="11"/>
        <v>#DIV/0!</v>
      </c>
    </row>
    <row r="603" ht="15.75" customHeight="1" spans="1:16">
      <c r="A603" s="54"/>
      <c r="B603" s="54"/>
      <c r="C603" s="54"/>
      <c r="D603" s="54"/>
      <c r="E603" s="54"/>
      <c r="F603" s="73"/>
      <c r="G603" s="5"/>
      <c r="H603" s="5"/>
      <c r="I603" s="5"/>
      <c r="J603" s="5"/>
      <c r="K603" s="5"/>
      <c r="L603" s="5"/>
      <c r="M603" s="5"/>
      <c r="N603" s="5"/>
      <c r="O603" s="5"/>
      <c r="P603" s="12"/>
    </row>
    <row r="604" ht="15.75" customHeight="1" spans="1:16">
      <c r="A604" s="54"/>
      <c r="B604" s="54"/>
      <c r="C604" s="54"/>
      <c r="D604" s="54"/>
      <c r="E604" s="54"/>
      <c r="F604" s="73"/>
      <c r="G604" s="5"/>
      <c r="H604" s="5"/>
      <c r="I604" s="5"/>
      <c r="J604" s="5"/>
      <c r="K604" s="5"/>
      <c r="L604" s="5"/>
      <c r="M604" s="5"/>
      <c r="N604" s="5"/>
      <c r="O604" s="5"/>
      <c r="P604" s="12"/>
    </row>
    <row r="605" ht="15.75" customHeight="1" spans="1:16">
      <c r="A605" s="54"/>
      <c r="B605" s="54"/>
      <c r="C605" s="54"/>
      <c r="D605" s="54"/>
      <c r="E605" s="54"/>
      <c r="F605" s="73"/>
      <c r="G605" s="5"/>
      <c r="H605" s="5"/>
      <c r="I605" s="5"/>
      <c r="J605" s="5"/>
      <c r="K605" s="5"/>
      <c r="L605" s="5"/>
      <c r="M605" s="5"/>
      <c r="N605" s="5"/>
      <c r="O605" s="5"/>
      <c r="P605" s="12"/>
    </row>
    <row r="606" ht="15.75" customHeight="1" spans="1:16">
      <c r="A606" s="54"/>
      <c r="B606" s="54"/>
      <c r="C606" s="54"/>
      <c r="D606" s="54"/>
      <c r="E606" s="54"/>
      <c r="F606" s="73"/>
      <c r="G606" s="5"/>
      <c r="H606" s="5"/>
      <c r="I606" s="5"/>
      <c r="J606" s="5"/>
      <c r="K606" s="5"/>
      <c r="L606" s="5"/>
      <c r="M606" s="5"/>
      <c r="N606" s="5"/>
      <c r="O606" s="5"/>
      <c r="P606" s="12"/>
    </row>
    <row r="607" ht="15.75" customHeight="1" spans="1:16">
      <c r="A607" s="54"/>
      <c r="B607" s="54"/>
      <c r="C607" s="54"/>
      <c r="D607" s="54"/>
      <c r="E607" s="54"/>
      <c r="F607" s="73"/>
      <c r="G607" s="5"/>
      <c r="H607" s="5"/>
      <c r="I607" s="5"/>
      <c r="J607" s="5"/>
      <c r="K607" s="5"/>
      <c r="L607" s="5"/>
      <c r="M607" s="5"/>
      <c r="N607" s="5"/>
      <c r="O607" s="5"/>
      <c r="P607" s="12"/>
    </row>
    <row r="608" ht="15.75" customHeight="1" spans="1:16">
      <c r="A608" s="54"/>
      <c r="B608" s="54"/>
      <c r="C608" s="54"/>
      <c r="D608" s="54"/>
      <c r="E608" s="54"/>
      <c r="F608" s="73"/>
      <c r="G608" s="5"/>
      <c r="H608" s="5"/>
      <c r="I608" s="5"/>
      <c r="J608" s="5"/>
      <c r="K608" s="5"/>
      <c r="L608" s="5"/>
      <c r="M608" s="5"/>
      <c r="N608" s="5"/>
      <c r="O608" s="5"/>
      <c r="P608" s="12"/>
    </row>
    <row r="609" ht="15.75" customHeight="1" spans="1:16">
      <c r="A609" s="54"/>
      <c r="B609" s="54"/>
      <c r="C609" s="54"/>
      <c r="D609" s="54"/>
      <c r="E609" s="54"/>
      <c r="F609" s="73"/>
      <c r="G609" s="5"/>
      <c r="H609" s="5"/>
      <c r="I609" s="5"/>
      <c r="J609" s="5"/>
      <c r="K609" s="5"/>
      <c r="L609" s="5"/>
      <c r="M609" s="5"/>
      <c r="N609" s="5"/>
      <c r="O609" s="5"/>
      <c r="P609" s="12"/>
    </row>
    <row r="610" ht="15.75" customHeight="1" spans="1:16">
      <c r="A610" s="54"/>
      <c r="B610" s="54"/>
      <c r="C610" s="54"/>
      <c r="D610" s="54"/>
      <c r="E610" s="54"/>
      <c r="F610" s="73"/>
      <c r="G610" s="5"/>
      <c r="H610" s="5"/>
      <c r="I610" s="5"/>
      <c r="J610" s="5"/>
      <c r="K610" s="5"/>
      <c r="L610" s="5"/>
      <c r="M610" s="5"/>
      <c r="N610" s="5"/>
      <c r="O610" s="5"/>
      <c r="P610" s="12"/>
    </row>
    <row r="611" ht="15.75" customHeight="1" spans="1:16">
      <c r="A611" s="54"/>
      <c r="B611" s="54"/>
      <c r="C611" s="54"/>
      <c r="D611" s="54"/>
      <c r="E611" s="54"/>
      <c r="F611" s="73"/>
      <c r="G611" s="5"/>
      <c r="H611" s="5"/>
      <c r="I611" s="5"/>
      <c r="J611" s="5"/>
      <c r="K611" s="5"/>
      <c r="L611" s="5"/>
      <c r="M611" s="5"/>
      <c r="N611" s="5"/>
      <c r="O611" s="5"/>
      <c r="P611" s="12"/>
    </row>
    <row r="612" ht="15.75" customHeight="1" spans="1:16">
      <c r="A612" s="54"/>
      <c r="B612" s="54"/>
      <c r="C612" s="54"/>
      <c r="D612" s="54"/>
      <c r="E612" s="54"/>
      <c r="F612" s="73"/>
      <c r="G612" s="5"/>
      <c r="H612" s="5"/>
      <c r="I612" s="5"/>
      <c r="J612" s="5"/>
      <c r="K612" s="5"/>
      <c r="L612" s="5"/>
      <c r="M612" s="5"/>
      <c r="N612" s="5"/>
      <c r="O612" s="5"/>
      <c r="P612" s="12"/>
    </row>
    <row r="613" ht="15.75" customHeight="1" spans="1:16">
      <c r="A613" s="54"/>
      <c r="B613" s="54"/>
      <c r="C613" s="54"/>
      <c r="D613" s="54"/>
      <c r="E613" s="54"/>
      <c r="F613" s="73"/>
      <c r="G613" s="5"/>
      <c r="H613" s="5"/>
      <c r="I613" s="5"/>
      <c r="J613" s="5"/>
      <c r="K613" s="5"/>
      <c r="L613" s="5"/>
      <c r="M613" s="5"/>
      <c r="N613" s="5"/>
      <c r="O613" s="5"/>
      <c r="P613" s="12"/>
    </row>
    <row r="614" ht="15.75" customHeight="1" spans="1:16">
      <c r="A614" s="54"/>
      <c r="B614" s="54"/>
      <c r="C614" s="54"/>
      <c r="D614" s="54"/>
      <c r="E614" s="54"/>
      <c r="F614" s="73"/>
      <c r="G614" s="5"/>
      <c r="H614" s="5"/>
      <c r="I614" s="5"/>
      <c r="J614" s="5"/>
      <c r="K614" s="5"/>
      <c r="L614" s="5"/>
      <c r="M614" s="5"/>
      <c r="N614" s="5"/>
      <c r="O614" s="5"/>
      <c r="P614" s="12"/>
    </row>
    <row r="615" ht="15.75" customHeight="1" spans="1:16">
      <c r="A615" s="54"/>
      <c r="B615" s="54"/>
      <c r="C615" s="54"/>
      <c r="D615" s="54"/>
      <c r="E615" s="54"/>
      <c r="F615" s="73"/>
      <c r="G615" s="5"/>
      <c r="H615" s="5"/>
      <c r="I615" s="5"/>
      <c r="J615" s="5"/>
      <c r="K615" s="5"/>
      <c r="L615" s="5"/>
      <c r="M615" s="5"/>
      <c r="N615" s="5"/>
      <c r="O615" s="5"/>
      <c r="P615" s="12"/>
    </row>
    <row r="616" ht="15.75" customHeight="1" spans="1:16">
      <c r="A616" s="54"/>
      <c r="B616" s="54"/>
      <c r="C616" s="54"/>
      <c r="D616" s="54"/>
      <c r="E616" s="54"/>
      <c r="F616" s="73"/>
      <c r="G616" s="5"/>
      <c r="H616" s="5"/>
      <c r="I616" s="5"/>
      <c r="J616" s="5"/>
      <c r="K616" s="5"/>
      <c r="L616" s="5"/>
      <c r="M616" s="5"/>
      <c r="N616" s="5"/>
      <c r="O616" s="5"/>
      <c r="P616" s="12"/>
    </row>
    <row r="617" ht="15.75" customHeight="1" spans="1:16">
      <c r="A617" s="54"/>
      <c r="B617" s="54"/>
      <c r="C617" s="54"/>
      <c r="D617" s="54"/>
      <c r="E617" s="54"/>
      <c r="F617" s="73"/>
      <c r="G617" s="5"/>
      <c r="H617" s="5"/>
      <c r="I617" s="5"/>
      <c r="J617" s="5"/>
      <c r="K617" s="5"/>
      <c r="L617" s="5"/>
      <c r="M617" s="5"/>
      <c r="N617" s="5"/>
      <c r="O617" s="5"/>
      <c r="P617" s="12"/>
    </row>
    <row r="618" ht="15.75" customHeight="1" spans="1:16">
      <c r="A618" s="54"/>
      <c r="B618" s="54"/>
      <c r="C618" s="54"/>
      <c r="D618" s="54"/>
      <c r="E618" s="54"/>
      <c r="F618" s="73"/>
      <c r="G618" s="5"/>
      <c r="H618" s="5"/>
      <c r="I618" s="5"/>
      <c r="J618" s="5"/>
      <c r="K618" s="5"/>
      <c r="L618" s="5"/>
      <c r="M618" s="5"/>
      <c r="N618" s="5"/>
      <c r="O618" s="5"/>
      <c r="P618" s="12"/>
    </row>
    <row r="619" ht="15.75" customHeight="1" spans="1:16">
      <c r="A619" s="54"/>
      <c r="B619" s="54"/>
      <c r="C619" s="54"/>
      <c r="D619" s="54"/>
      <c r="E619" s="54"/>
      <c r="F619" s="73"/>
      <c r="G619" s="5"/>
      <c r="H619" s="5"/>
      <c r="I619" s="5"/>
      <c r="J619" s="5"/>
      <c r="K619" s="5"/>
      <c r="L619" s="5"/>
      <c r="M619" s="5"/>
      <c r="N619" s="5"/>
      <c r="O619" s="5"/>
      <c r="P619" s="12"/>
    </row>
    <row r="620" ht="15.75" customHeight="1" spans="1:16">
      <c r="A620" s="54"/>
      <c r="B620" s="54"/>
      <c r="C620" s="54"/>
      <c r="D620" s="54"/>
      <c r="E620" s="54"/>
      <c r="F620" s="73"/>
      <c r="G620" s="5"/>
      <c r="H620" s="5"/>
      <c r="I620" s="5"/>
      <c r="J620" s="5"/>
      <c r="K620" s="5"/>
      <c r="L620" s="5"/>
      <c r="M620" s="5"/>
      <c r="N620" s="5"/>
      <c r="O620" s="5"/>
      <c r="P620" s="12"/>
    </row>
    <row r="621" ht="15.75" customHeight="1" spans="1:16">
      <c r="A621" s="54"/>
      <c r="B621" s="54"/>
      <c r="C621" s="54"/>
      <c r="D621" s="54"/>
      <c r="E621" s="54"/>
      <c r="F621" s="73"/>
      <c r="G621" s="5"/>
      <c r="H621" s="5"/>
      <c r="I621" s="5"/>
      <c r="J621" s="5"/>
      <c r="K621" s="5"/>
      <c r="L621" s="5"/>
      <c r="M621" s="5"/>
      <c r="N621" s="5"/>
      <c r="O621" s="5"/>
      <c r="P621" s="12"/>
    </row>
    <row r="622" ht="15.75" customHeight="1" spans="1:16">
      <c r="A622" s="54"/>
      <c r="B622" s="54"/>
      <c r="C622" s="54"/>
      <c r="D622" s="54"/>
      <c r="E622" s="54"/>
      <c r="F622" s="73"/>
      <c r="G622" s="5"/>
      <c r="H622" s="5"/>
      <c r="I622" s="5"/>
      <c r="J622" s="5"/>
      <c r="K622" s="5"/>
      <c r="L622" s="5"/>
      <c r="M622" s="5"/>
      <c r="N622" s="5"/>
      <c r="O622" s="5"/>
      <c r="P622" s="12"/>
    </row>
    <row r="623" ht="15.75" customHeight="1" spans="1:16">
      <c r="A623" s="54"/>
      <c r="B623" s="54"/>
      <c r="C623" s="54"/>
      <c r="D623" s="54"/>
      <c r="E623" s="54"/>
      <c r="F623" s="73"/>
      <c r="G623" s="5"/>
      <c r="H623" s="5"/>
      <c r="I623" s="5"/>
      <c r="J623" s="5"/>
      <c r="K623" s="5"/>
      <c r="L623" s="5"/>
      <c r="M623" s="5"/>
      <c r="N623" s="5"/>
      <c r="O623" s="5"/>
      <c r="P623" s="12"/>
    </row>
    <row r="624" ht="15.75" customHeight="1" spans="1:16">
      <c r="A624" s="54"/>
      <c r="B624" s="54"/>
      <c r="C624" s="54"/>
      <c r="D624" s="54"/>
      <c r="E624" s="54"/>
      <c r="F624" s="73"/>
      <c r="G624" s="5"/>
      <c r="H624" s="5"/>
      <c r="I624" s="5"/>
      <c r="J624" s="5"/>
      <c r="K624" s="5"/>
      <c r="L624" s="5"/>
      <c r="M624" s="5"/>
      <c r="N624" s="5"/>
      <c r="O624" s="5"/>
      <c r="P624" s="12"/>
    </row>
    <row r="625" ht="15.75" customHeight="1" spans="1:16">
      <c r="A625" s="54"/>
      <c r="B625" s="54"/>
      <c r="C625" s="54"/>
      <c r="D625" s="54"/>
      <c r="E625" s="54"/>
      <c r="F625" s="73"/>
      <c r="G625" s="5"/>
      <c r="H625" s="5"/>
      <c r="I625" s="5"/>
      <c r="J625" s="5"/>
      <c r="K625" s="5"/>
      <c r="L625" s="5"/>
      <c r="M625" s="5"/>
      <c r="N625" s="5"/>
      <c r="O625" s="5"/>
      <c r="P625" s="12"/>
    </row>
    <row r="626" ht="15.75" customHeight="1" spans="1:16">
      <c r="A626" s="54"/>
      <c r="B626" s="54"/>
      <c r="C626" s="54"/>
      <c r="D626" s="54"/>
      <c r="E626" s="54"/>
      <c r="F626" s="73"/>
      <c r="G626" s="5"/>
      <c r="H626" s="5"/>
      <c r="I626" s="5"/>
      <c r="J626" s="5"/>
      <c r="K626" s="5"/>
      <c r="L626" s="5"/>
      <c r="M626" s="5"/>
      <c r="N626" s="5"/>
      <c r="O626" s="5"/>
      <c r="P626" s="12"/>
    </row>
    <row r="627" ht="15.75" customHeight="1" spans="1:16">
      <c r="A627" s="54"/>
      <c r="B627" s="54"/>
      <c r="C627" s="54"/>
      <c r="D627" s="54"/>
      <c r="E627" s="54"/>
      <c r="F627" s="73"/>
      <c r="G627" s="5"/>
      <c r="H627" s="5"/>
      <c r="I627" s="5"/>
      <c r="J627" s="5"/>
      <c r="K627" s="5"/>
      <c r="L627" s="5"/>
      <c r="M627" s="5"/>
      <c r="N627" s="5"/>
      <c r="O627" s="5"/>
      <c r="P627" s="12"/>
    </row>
    <row r="628" ht="15.75" customHeight="1" spans="1:16">
      <c r="A628" s="54"/>
      <c r="B628" s="54"/>
      <c r="C628" s="54"/>
      <c r="D628" s="54"/>
      <c r="E628" s="54"/>
      <c r="F628" s="73"/>
      <c r="G628" s="5"/>
      <c r="H628" s="5"/>
      <c r="I628" s="5"/>
      <c r="J628" s="5"/>
      <c r="K628" s="5"/>
      <c r="L628" s="5"/>
      <c r="M628" s="5"/>
      <c r="N628" s="5"/>
      <c r="O628" s="5"/>
      <c r="P628" s="12"/>
    </row>
    <row r="629" ht="15.75" customHeight="1" spans="1:16">
      <c r="A629" s="54"/>
      <c r="B629" s="54"/>
      <c r="C629" s="54"/>
      <c r="D629" s="54"/>
      <c r="E629" s="54"/>
      <c r="F629" s="73"/>
      <c r="G629" s="5"/>
      <c r="H629" s="5"/>
      <c r="I629" s="5"/>
      <c r="J629" s="5"/>
      <c r="K629" s="5"/>
      <c r="L629" s="5"/>
      <c r="M629" s="5"/>
      <c r="N629" s="5"/>
      <c r="O629" s="5"/>
      <c r="P629" s="12"/>
    </row>
    <row r="630" ht="15.75" customHeight="1" spans="1:16">
      <c r="A630" s="54"/>
      <c r="B630" s="54"/>
      <c r="C630" s="54"/>
      <c r="D630" s="54"/>
      <c r="E630" s="54"/>
      <c r="F630" s="73"/>
      <c r="G630" s="5"/>
      <c r="H630" s="5"/>
      <c r="I630" s="5"/>
      <c r="J630" s="5"/>
      <c r="K630" s="5"/>
      <c r="L630" s="5"/>
      <c r="M630" s="5"/>
      <c r="N630" s="5"/>
      <c r="O630" s="5"/>
      <c r="P630" s="12"/>
    </row>
    <row r="631" ht="15.75" customHeight="1" spans="1:16">
      <c r="A631" s="54"/>
      <c r="B631" s="54"/>
      <c r="C631" s="54"/>
      <c r="D631" s="54"/>
      <c r="E631" s="54"/>
      <c r="F631" s="73"/>
      <c r="G631" s="5"/>
      <c r="H631" s="5"/>
      <c r="I631" s="5"/>
      <c r="J631" s="5"/>
      <c r="K631" s="5"/>
      <c r="L631" s="5"/>
      <c r="M631" s="5"/>
      <c r="N631" s="5"/>
      <c r="O631" s="5"/>
      <c r="P631" s="12"/>
    </row>
    <row r="632" ht="15.75" customHeight="1" spans="1:16">
      <c r="A632" s="54"/>
      <c r="B632" s="54"/>
      <c r="C632" s="54"/>
      <c r="D632" s="54"/>
      <c r="E632" s="54"/>
      <c r="F632" s="73"/>
      <c r="G632" s="5"/>
      <c r="H632" s="5"/>
      <c r="I632" s="5"/>
      <c r="J632" s="5"/>
      <c r="K632" s="5"/>
      <c r="L632" s="5"/>
      <c r="M632" s="5"/>
      <c r="N632" s="5"/>
      <c r="O632" s="5"/>
      <c r="P632" s="12"/>
    </row>
    <row r="633" ht="15.75" customHeight="1" spans="1:16">
      <c r="A633" s="54"/>
      <c r="B633" s="54"/>
      <c r="C633" s="54"/>
      <c r="D633" s="54"/>
      <c r="E633" s="54"/>
      <c r="F633" s="73"/>
      <c r="G633" s="5"/>
      <c r="H633" s="5"/>
      <c r="I633" s="5"/>
      <c r="J633" s="5"/>
      <c r="K633" s="5"/>
      <c r="L633" s="5"/>
      <c r="M633" s="5"/>
      <c r="N633" s="5"/>
      <c r="O633" s="5"/>
      <c r="P633" s="12"/>
    </row>
    <row r="634" ht="15.75" customHeight="1" spans="1:16">
      <c r="A634" s="54"/>
      <c r="B634" s="54"/>
      <c r="C634" s="54"/>
      <c r="D634" s="54"/>
      <c r="E634" s="54"/>
      <c r="F634" s="73"/>
      <c r="G634" s="5"/>
      <c r="H634" s="5"/>
      <c r="I634" s="5"/>
      <c r="J634" s="5"/>
      <c r="K634" s="5"/>
      <c r="L634" s="5"/>
      <c r="M634" s="5"/>
      <c r="N634" s="5"/>
      <c r="O634" s="5"/>
      <c r="P634" s="12"/>
    </row>
    <row r="635" ht="15.75" customHeight="1" spans="1:16">
      <c r="A635" s="54"/>
      <c r="B635" s="54"/>
      <c r="C635" s="54"/>
      <c r="D635" s="54"/>
      <c r="E635" s="54"/>
      <c r="F635" s="73"/>
      <c r="G635" s="5"/>
      <c r="H635" s="5"/>
      <c r="I635" s="5"/>
      <c r="J635" s="5"/>
      <c r="K635" s="5"/>
      <c r="L635" s="5"/>
      <c r="M635" s="5"/>
      <c r="N635" s="5"/>
      <c r="O635" s="5"/>
      <c r="P635" s="12"/>
    </row>
    <row r="636" ht="15.75" customHeight="1" spans="1:16">
      <c r="A636" s="54"/>
      <c r="B636" s="54"/>
      <c r="C636" s="54"/>
      <c r="D636" s="54"/>
      <c r="E636" s="54"/>
      <c r="F636" s="73"/>
      <c r="G636" s="5"/>
      <c r="H636" s="5"/>
      <c r="I636" s="5"/>
      <c r="J636" s="5"/>
      <c r="K636" s="5"/>
      <c r="L636" s="5"/>
      <c r="M636" s="5"/>
      <c r="N636" s="5"/>
      <c r="O636" s="5"/>
      <c r="P636" s="12"/>
    </row>
    <row r="637" ht="15.75" customHeight="1" spans="1:16">
      <c r="A637" s="54"/>
      <c r="B637" s="54"/>
      <c r="C637" s="54"/>
      <c r="D637" s="54"/>
      <c r="E637" s="54"/>
      <c r="F637" s="73"/>
      <c r="G637" s="5"/>
      <c r="H637" s="5"/>
      <c r="I637" s="5"/>
      <c r="J637" s="5"/>
      <c r="K637" s="5"/>
      <c r="L637" s="5"/>
      <c r="M637" s="5"/>
      <c r="N637" s="5"/>
      <c r="O637" s="5"/>
      <c r="P637" s="12"/>
    </row>
    <row r="638" ht="15.75" customHeight="1" spans="1:16">
      <c r="A638" s="54"/>
      <c r="B638" s="54"/>
      <c r="C638" s="54"/>
      <c r="D638" s="54"/>
      <c r="E638" s="54"/>
      <c r="F638" s="73"/>
      <c r="G638" s="5"/>
      <c r="H638" s="5"/>
      <c r="I638" s="5"/>
      <c r="J638" s="5"/>
      <c r="K638" s="5"/>
      <c r="L638" s="5"/>
      <c r="M638" s="5"/>
      <c r="N638" s="5"/>
      <c r="O638" s="5"/>
      <c r="P638" s="12"/>
    </row>
    <row r="639" ht="15.75" customHeight="1" spans="1:16">
      <c r="A639" s="54"/>
      <c r="B639" s="54"/>
      <c r="C639" s="54"/>
      <c r="D639" s="54"/>
      <c r="E639" s="54"/>
      <c r="F639" s="73"/>
      <c r="G639" s="5"/>
      <c r="H639" s="5"/>
      <c r="I639" s="5"/>
      <c r="J639" s="5"/>
      <c r="K639" s="5"/>
      <c r="L639" s="5"/>
      <c r="M639" s="5"/>
      <c r="N639" s="5"/>
      <c r="O639" s="5"/>
      <c r="P639" s="12"/>
    </row>
    <row r="640" ht="15.75" customHeight="1" spans="1:16">
      <c r="A640" s="54"/>
      <c r="B640" s="54"/>
      <c r="C640" s="54"/>
      <c r="D640" s="54"/>
      <c r="E640" s="54"/>
      <c r="F640" s="73"/>
      <c r="G640" s="5"/>
      <c r="H640" s="5"/>
      <c r="I640" s="5"/>
      <c r="J640" s="5"/>
      <c r="K640" s="5"/>
      <c r="L640" s="5"/>
      <c r="M640" s="5"/>
      <c r="N640" s="5"/>
      <c r="O640" s="5"/>
      <c r="P640" s="12"/>
    </row>
    <row r="641" ht="15.75" customHeight="1" spans="1:16">
      <c r="A641" s="54"/>
      <c r="B641" s="54"/>
      <c r="C641" s="54"/>
      <c r="D641" s="54"/>
      <c r="E641" s="54"/>
      <c r="F641" s="73"/>
      <c r="G641" s="5"/>
      <c r="H641" s="5"/>
      <c r="I641" s="5"/>
      <c r="J641" s="5"/>
      <c r="K641" s="5"/>
      <c r="L641" s="5"/>
      <c r="M641" s="5"/>
      <c r="N641" s="5"/>
      <c r="O641" s="5"/>
      <c r="P641" s="12"/>
    </row>
    <row r="642" ht="15.75" customHeight="1" spans="1:16">
      <c r="A642" s="54"/>
      <c r="B642" s="54"/>
      <c r="C642" s="54"/>
      <c r="D642" s="54"/>
      <c r="E642" s="54"/>
      <c r="F642" s="73"/>
      <c r="G642" s="5"/>
      <c r="H642" s="5"/>
      <c r="I642" s="5"/>
      <c r="J642" s="5"/>
      <c r="K642" s="5"/>
      <c r="L642" s="5"/>
      <c r="M642" s="5"/>
      <c r="N642" s="5"/>
      <c r="O642" s="5"/>
      <c r="P642" s="12"/>
    </row>
    <row r="643" ht="15.75" customHeight="1" spans="1:16">
      <c r="A643" s="54"/>
      <c r="B643" s="54"/>
      <c r="C643" s="54"/>
      <c r="D643" s="54"/>
      <c r="E643" s="54"/>
      <c r="F643" s="73"/>
      <c r="G643" s="5"/>
      <c r="H643" s="5"/>
      <c r="I643" s="5"/>
      <c r="J643" s="5"/>
      <c r="K643" s="5"/>
      <c r="L643" s="5"/>
      <c r="M643" s="5"/>
      <c r="N643" s="5"/>
      <c r="O643" s="5"/>
      <c r="P643" s="12"/>
    </row>
    <row r="644" ht="15.75" customHeight="1" spans="1:16">
      <c r="A644" s="54"/>
      <c r="B644" s="54"/>
      <c r="C644" s="54"/>
      <c r="D644" s="54"/>
      <c r="E644" s="54"/>
      <c r="F644" s="73"/>
      <c r="G644" s="5"/>
      <c r="H644" s="5"/>
      <c r="I644" s="5"/>
      <c r="J644" s="5"/>
      <c r="K644" s="5"/>
      <c r="L644" s="5"/>
      <c r="M644" s="5"/>
      <c r="N644" s="5"/>
      <c r="O644" s="5"/>
      <c r="P644" s="12"/>
    </row>
    <row r="645" ht="15.75" customHeight="1" spans="1:16">
      <c r="A645" s="54"/>
      <c r="B645" s="54"/>
      <c r="C645" s="54"/>
      <c r="D645" s="54"/>
      <c r="E645" s="54"/>
      <c r="F645" s="73"/>
      <c r="G645" s="5"/>
      <c r="H645" s="5"/>
      <c r="I645" s="5"/>
      <c r="J645" s="5"/>
      <c r="K645" s="5"/>
      <c r="L645" s="5"/>
      <c r="M645" s="5"/>
      <c r="N645" s="5"/>
      <c r="O645" s="5"/>
      <c r="P645" s="12"/>
    </row>
    <row r="646" ht="15.75" customHeight="1" spans="1:16">
      <c r="A646" s="54"/>
      <c r="B646" s="54"/>
      <c r="C646" s="54"/>
      <c r="D646" s="54"/>
      <c r="E646" s="54"/>
      <c r="F646" s="73"/>
      <c r="G646" s="5"/>
      <c r="H646" s="5"/>
      <c r="I646" s="5"/>
      <c r="J646" s="5"/>
      <c r="K646" s="5"/>
      <c r="L646" s="5"/>
      <c r="M646" s="5"/>
      <c r="N646" s="5"/>
      <c r="O646" s="5"/>
      <c r="P646" s="12"/>
    </row>
    <row r="647" ht="15.75" customHeight="1" spans="1:16">
      <c r="A647" s="54"/>
      <c r="B647" s="54"/>
      <c r="C647" s="54"/>
      <c r="D647" s="54"/>
      <c r="E647" s="54"/>
      <c r="F647" s="73"/>
      <c r="G647" s="5"/>
      <c r="H647" s="5"/>
      <c r="I647" s="5"/>
      <c r="J647" s="5"/>
      <c r="K647" s="5"/>
      <c r="L647" s="5"/>
      <c r="M647" s="5"/>
      <c r="N647" s="5"/>
      <c r="O647" s="5"/>
      <c r="P647" s="12"/>
    </row>
    <row r="648" ht="15.75" customHeight="1" spans="1:16">
      <c r="A648" s="54"/>
      <c r="B648" s="54"/>
      <c r="C648" s="54"/>
      <c r="D648" s="54"/>
      <c r="E648" s="54"/>
      <c r="F648" s="73"/>
      <c r="G648" s="5"/>
      <c r="H648" s="5"/>
      <c r="I648" s="5"/>
      <c r="J648" s="5"/>
      <c r="K648" s="5"/>
      <c r="L648" s="5"/>
      <c r="M648" s="5"/>
      <c r="N648" s="5"/>
      <c r="O648" s="5"/>
      <c r="P648" s="12"/>
    </row>
    <row r="649" ht="15.75" customHeight="1" spans="1:16">
      <c r="A649" s="54"/>
      <c r="B649" s="54"/>
      <c r="C649" s="54"/>
      <c r="D649" s="54"/>
      <c r="E649" s="54"/>
      <c r="F649" s="73"/>
      <c r="G649" s="5"/>
      <c r="H649" s="5"/>
      <c r="I649" s="5"/>
      <c r="J649" s="5"/>
      <c r="K649" s="5"/>
      <c r="L649" s="5"/>
      <c r="M649" s="5"/>
      <c r="N649" s="5"/>
      <c r="O649" s="5"/>
      <c r="P649" s="12"/>
    </row>
    <row r="650" ht="15.75" customHeight="1" spans="1:16">
      <c r="A650" s="54"/>
      <c r="B650" s="54"/>
      <c r="C650" s="54"/>
      <c r="D650" s="54"/>
      <c r="E650" s="54"/>
      <c r="F650" s="73"/>
      <c r="G650" s="5"/>
      <c r="H650" s="5"/>
      <c r="I650" s="5"/>
      <c r="J650" s="5"/>
      <c r="K650" s="5"/>
      <c r="L650" s="5"/>
      <c r="M650" s="5"/>
      <c r="N650" s="5"/>
      <c r="O650" s="5"/>
      <c r="P650" s="12"/>
    </row>
    <row r="651" ht="15.75" customHeight="1" spans="1:16">
      <c r="A651" s="54"/>
      <c r="B651" s="54"/>
      <c r="C651" s="54"/>
      <c r="D651" s="54"/>
      <c r="E651" s="54"/>
      <c r="F651" s="73"/>
      <c r="G651" s="5"/>
      <c r="H651" s="5"/>
      <c r="I651" s="5"/>
      <c r="J651" s="5"/>
      <c r="K651" s="5"/>
      <c r="L651" s="5"/>
      <c r="M651" s="5"/>
      <c r="N651" s="5"/>
      <c r="O651" s="5"/>
      <c r="P651" s="12"/>
    </row>
    <row r="652" ht="15.75" customHeight="1" spans="1:16">
      <c r="A652" s="54"/>
      <c r="B652" s="54"/>
      <c r="C652" s="54"/>
      <c r="D652" s="54"/>
      <c r="E652" s="54"/>
      <c r="F652" s="73"/>
      <c r="G652" s="5"/>
      <c r="H652" s="5"/>
      <c r="I652" s="5"/>
      <c r="J652" s="5"/>
      <c r="K652" s="5"/>
      <c r="L652" s="5"/>
      <c r="M652" s="5"/>
      <c r="N652" s="5"/>
      <c r="O652" s="5"/>
      <c r="P652" s="12"/>
    </row>
    <row r="653" ht="15.75" customHeight="1" spans="1:16">
      <c r="A653" s="54"/>
      <c r="B653" s="54"/>
      <c r="C653" s="54"/>
      <c r="D653" s="54"/>
      <c r="E653" s="54"/>
      <c r="F653" s="73"/>
      <c r="G653" s="5"/>
      <c r="H653" s="5"/>
      <c r="I653" s="5"/>
      <c r="J653" s="5"/>
      <c r="K653" s="5"/>
      <c r="L653" s="5"/>
      <c r="M653" s="5"/>
      <c r="N653" s="5"/>
      <c r="O653" s="5"/>
      <c r="P653" s="12"/>
    </row>
    <row r="654" ht="15.75" customHeight="1" spans="1:16">
      <c r="A654" s="54"/>
      <c r="B654" s="54"/>
      <c r="C654" s="54"/>
      <c r="D654" s="54"/>
      <c r="E654" s="54"/>
      <c r="F654" s="73"/>
      <c r="G654" s="5"/>
      <c r="H654" s="5"/>
      <c r="I654" s="5"/>
      <c r="J654" s="5"/>
      <c r="K654" s="5"/>
      <c r="L654" s="5"/>
      <c r="M654" s="5"/>
      <c r="N654" s="5"/>
      <c r="O654" s="5"/>
      <c r="P654" s="12"/>
    </row>
    <row r="655" ht="15.75" customHeight="1" spans="1:16">
      <c r="A655" s="54"/>
      <c r="B655" s="54"/>
      <c r="C655" s="54"/>
      <c r="D655" s="54"/>
      <c r="E655" s="54"/>
      <c r="F655" s="73"/>
      <c r="G655" s="5"/>
      <c r="H655" s="5"/>
      <c r="I655" s="5"/>
      <c r="J655" s="5"/>
      <c r="K655" s="5"/>
      <c r="L655" s="5"/>
      <c r="M655" s="5"/>
      <c r="N655" s="5"/>
      <c r="O655" s="5"/>
      <c r="P655" s="12"/>
    </row>
    <row r="656" ht="15.75" customHeight="1" spans="1:16">
      <c r="A656" s="54"/>
      <c r="B656" s="54"/>
      <c r="C656" s="54"/>
      <c r="D656" s="54"/>
      <c r="E656" s="54"/>
      <c r="F656" s="73"/>
      <c r="G656" s="5"/>
      <c r="H656" s="5"/>
      <c r="I656" s="5"/>
      <c r="J656" s="5"/>
      <c r="K656" s="5"/>
      <c r="L656" s="5"/>
      <c r="M656" s="5"/>
      <c r="N656" s="5"/>
      <c r="O656" s="5"/>
      <c r="P656" s="12"/>
    </row>
    <row r="657" ht="15.75" customHeight="1" spans="1:16">
      <c r="A657" s="54"/>
      <c r="B657" s="54"/>
      <c r="C657" s="54"/>
      <c r="D657" s="54"/>
      <c r="E657" s="54"/>
      <c r="F657" s="73"/>
      <c r="G657" s="5"/>
      <c r="H657" s="5"/>
      <c r="I657" s="5"/>
      <c r="J657" s="5"/>
      <c r="K657" s="5"/>
      <c r="L657" s="5"/>
      <c r="M657" s="5"/>
      <c r="N657" s="5"/>
      <c r="O657" s="5"/>
      <c r="P657" s="12"/>
    </row>
    <row r="658" ht="15.75" customHeight="1" spans="1:16">
      <c r="A658" s="54"/>
      <c r="B658" s="54"/>
      <c r="C658" s="54"/>
      <c r="D658" s="54"/>
      <c r="E658" s="54"/>
      <c r="F658" s="73"/>
      <c r="G658" s="5"/>
      <c r="H658" s="5"/>
      <c r="I658" s="5"/>
      <c r="J658" s="5"/>
      <c r="K658" s="5"/>
      <c r="L658" s="5"/>
      <c r="M658" s="5"/>
      <c r="N658" s="5"/>
      <c r="O658" s="5"/>
      <c r="P658" s="12"/>
    </row>
    <row r="659" ht="15.75" customHeight="1" spans="1:16">
      <c r="A659" s="54"/>
      <c r="B659" s="54"/>
      <c r="C659" s="54"/>
      <c r="D659" s="54"/>
      <c r="E659" s="54"/>
      <c r="F659" s="73"/>
      <c r="G659" s="5"/>
      <c r="H659" s="5"/>
      <c r="I659" s="5"/>
      <c r="J659" s="5"/>
      <c r="K659" s="5"/>
      <c r="L659" s="5"/>
      <c r="M659" s="5"/>
      <c r="N659" s="5"/>
      <c r="O659" s="5"/>
      <c r="P659" s="12"/>
    </row>
    <row r="660" ht="15.75" customHeight="1" spans="1:16">
      <c r="A660" s="54"/>
      <c r="B660" s="54"/>
      <c r="C660" s="54"/>
      <c r="D660" s="54"/>
      <c r="E660" s="54"/>
      <c r="F660" s="73"/>
      <c r="G660" s="5"/>
      <c r="H660" s="5"/>
      <c r="I660" s="5"/>
      <c r="J660" s="5"/>
      <c r="K660" s="5"/>
      <c r="L660" s="5"/>
      <c r="M660" s="5"/>
      <c r="N660" s="5"/>
      <c r="O660" s="5"/>
      <c r="P660" s="12"/>
    </row>
    <row r="661" ht="15.75" customHeight="1" spans="1:16">
      <c r="A661" s="54"/>
      <c r="B661" s="54"/>
      <c r="C661" s="54"/>
      <c r="D661" s="54"/>
      <c r="E661" s="54"/>
      <c r="F661" s="73"/>
      <c r="G661" s="5"/>
      <c r="H661" s="5"/>
      <c r="I661" s="5"/>
      <c r="J661" s="5"/>
      <c r="K661" s="5"/>
      <c r="L661" s="5"/>
      <c r="M661" s="5"/>
      <c r="N661" s="5"/>
      <c r="O661" s="5"/>
      <c r="P661" s="12"/>
    </row>
    <row r="662" ht="15.75" customHeight="1" spans="1:16">
      <c r="A662" s="54"/>
      <c r="B662" s="54"/>
      <c r="C662" s="54"/>
      <c r="D662" s="54"/>
      <c r="E662" s="54"/>
      <c r="F662" s="73"/>
      <c r="G662" s="5"/>
      <c r="H662" s="5"/>
      <c r="I662" s="5"/>
      <c r="J662" s="5"/>
      <c r="K662" s="5"/>
      <c r="L662" s="5"/>
      <c r="M662" s="5"/>
      <c r="N662" s="5"/>
      <c r="O662" s="5"/>
      <c r="P662" s="12"/>
    </row>
    <row r="663" ht="15.75" customHeight="1" spans="1:16">
      <c r="A663" s="54"/>
      <c r="B663" s="54"/>
      <c r="C663" s="54"/>
      <c r="D663" s="54"/>
      <c r="E663" s="54"/>
      <c r="F663" s="73"/>
      <c r="G663" s="5"/>
      <c r="H663" s="5"/>
      <c r="I663" s="5"/>
      <c r="J663" s="5"/>
      <c r="K663" s="5"/>
      <c r="L663" s="5"/>
      <c r="M663" s="5"/>
      <c r="N663" s="5"/>
      <c r="O663" s="5"/>
      <c r="P663" s="12"/>
    </row>
    <row r="664" ht="15.75" customHeight="1" spans="1:16">
      <c r="A664" s="54"/>
      <c r="B664" s="54"/>
      <c r="C664" s="54"/>
      <c r="D664" s="54"/>
      <c r="E664" s="54"/>
      <c r="F664" s="73"/>
      <c r="G664" s="5"/>
      <c r="H664" s="5"/>
      <c r="I664" s="5"/>
      <c r="J664" s="5"/>
      <c r="K664" s="5"/>
      <c r="L664" s="5"/>
      <c r="M664" s="5"/>
      <c r="N664" s="5"/>
      <c r="O664" s="5"/>
      <c r="P664" s="12"/>
    </row>
    <row r="665" ht="15.75" customHeight="1" spans="1:16">
      <c r="A665" s="54"/>
      <c r="B665" s="54"/>
      <c r="C665" s="54"/>
      <c r="D665" s="54"/>
      <c r="E665" s="54"/>
      <c r="F665" s="73"/>
      <c r="G665" s="5"/>
      <c r="H665" s="5"/>
      <c r="I665" s="5"/>
      <c r="J665" s="5"/>
      <c r="K665" s="5"/>
      <c r="L665" s="5"/>
      <c r="M665" s="5"/>
      <c r="N665" s="5"/>
      <c r="O665" s="5"/>
      <c r="P665" s="12"/>
    </row>
    <row r="666" ht="15.75" customHeight="1" spans="1:16">
      <c r="A666" s="54"/>
      <c r="B666" s="54"/>
      <c r="C666" s="54"/>
      <c r="D666" s="54"/>
      <c r="E666" s="54"/>
      <c r="F666" s="73"/>
      <c r="G666" s="5"/>
      <c r="H666" s="5"/>
      <c r="I666" s="5"/>
      <c r="J666" s="5"/>
      <c r="K666" s="5"/>
      <c r="L666" s="5"/>
      <c r="M666" s="5"/>
      <c r="N666" s="5"/>
      <c r="O666" s="5"/>
      <c r="P666" s="12"/>
    </row>
    <row r="667" ht="15.75" customHeight="1" spans="1:16">
      <c r="A667" s="54"/>
      <c r="B667" s="54"/>
      <c r="C667" s="54"/>
      <c r="D667" s="54"/>
      <c r="E667" s="54"/>
      <c r="F667" s="73"/>
      <c r="G667" s="5"/>
      <c r="H667" s="5"/>
      <c r="I667" s="5"/>
      <c r="J667" s="5"/>
      <c r="K667" s="5"/>
      <c r="L667" s="5"/>
      <c r="M667" s="5"/>
      <c r="N667" s="5"/>
      <c r="O667" s="5"/>
      <c r="P667" s="12"/>
    </row>
    <row r="668" ht="15.75" customHeight="1" spans="1:16">
      <c r="A668" s="54"/>
      <c r="B668" s="54"/>
      <c r="C668" s="54"/>
      <c r="D668" s="54"/>
      <c r="E668" s="54"/>
      <c r="F668" s="73"/>
      <c r="G668" s="5"/>
      <c r="H668" s="5"/>
      <c r="I668" s="5"/>
      <c r="J668" s="5"/>
      <c r="K668" s="5"/>
      <c r="L668" s="5"/>
      <c r="M668" s="5"/>
      <c r="N668" s="5"/>
      <c r="O668" s="5"/>
      <c r="P668" s="12"/>
    </row>
    <row r="669" ht="15.75" customHeight="1" spans="1:16">
      <c r="A669" s="54"/>
      <c r="B669" s="54"/>
      <c r="C669" s="54"/>
      <c r="D669" s="54"/>
      <c r="E669" s="54"/>
      <c r="F669" s="73"/>
      <c r="G669" s="5"/>
      <c r="H669" s="5"/>
      <c r="I669" s="5"/>
      <c r="J669" s="5"/>
      <c r="K669" s="5"/>
      <c r="L669" s="5"/>
      <c r="M669" s="5"/>
      <c r="N669" s="5"/>
      <c r="O669" s="5"/>
      <c r="P669" s="12"/>
    </row>
    <row r="670" ht="15.75" customHeight="1" spans="1:16">
      <c r="A670" s="54"/>
      <c r="B670" s="54"/>
      <c r="C670" s="54"/>
      <c r="D670" s="54"/>
      <c r="E670" s="54"/>
      <c r="F670" s="73"/>
      <c r="G670" s="5"/>
      <c r="H670" s="5"/>
      <c r="I670" s="5"/>
      <c r="J670" s="5"/>
      <c r="K670" s="5"/>
      <c r="L670" s="5"/>
      <c r="M670" s="5"/>
      <c r="N670" s="5"/>
      <c r="O670" s="5"/>
      <c r="P670" s="12"/>
    </row>
    <row r="671" ht="15.75" customHeight="1" spans="1:16">
      <c r="A671" s="54"/>
      <c r="B671" s="54"/>
      <c r="C671" s="54"/>
      <c r="D671" s="54"/>
      <c r="E671" s="54"/>
      <c r="F671" s="73"/>
      <c r="G671" s="5"/>
      <c r="H671" s="5"/>
      <c r="I671" s="5"/>
      <c r="J671" s="5"/>
      <c r="K671" s="5"/>
      <c r="L671" s="5"/>
      <c r="M671" s="5"/>
      <c r="N671" s="5"/>
      <c r="O671" s="5"/>
      <c r="P671" s="12"/>
    </row>
    <row r="672" ht="15.75" customHeight="1" spans="1:16">
      <c r="A672" s="54"/>
      <c r="B672" s="54"/>
      <c r="C672" s="54"/>
      <c r="D672" s="54"/>
      <c r="E672" s="54"/>
      <c r="F672" s="73"/>
      <c r="G672" s="5"/>
      <c r="H672" s="5"/>
      <c r="I672" s="5"/>
      <c r="J672" s="5"/>
      <c r="K672" s="5"/>
      <c r="L672" s="5"/>
      <c r="M672" s="5"/>
      <c r="N672" s="5"/>
      <c r="O672" s="5"/>
      <c r="P672" s="12"/>
    </row>
    <row r="673" ht="15.75" customHeight="1" spans="1:16">
      <c r="A673" s="54"/>
      <c r="B673" s="54"/>
      <c r="C673" s="54"/>
      <c r="D673" s="54"/>
      <c r="E673" s="54"/>
      <c r="F673" s="73"/>
      <c r="G673" s="5"/>
      <c r="H673" s="5"/>
      <c r="I673" s="5"/>
      <c r="J673" s="5"/>
      <c r="K673" s="5"/>
      <c r="L673" s="5"/>
      <c r="M673" s="5"/>
      <c r="N673" s="5"/>
      <c r="O673" s="5"/>
      <c r="P673" s="12"/>
    </row>
    <row r="674" ht="15.75" customHeight="1" spans="1:16">
      <c r="A674" s="54"/>
      <c r="B674" s="54"/>
      <c r="C674" s="54"/>
      <c r="D674" s="54"/>
      <c r="E674" s="54"/>
      <c r="F674" s="73"/>
      <c r="G674" s="5"/>
      <c r="H674" s="5"/>
      <c r="I674" s="5"/>
      <c r="J674" s="5"/>
      <c r="K674" s="5"/>
      <c r="L674" s="5"/>
      <c r="M674" s="5"/>
      <c r="N674" s="5"/>
      <c r="O674" s="5"/>
      <c r="P674" s="12"/>
    </row>
    <row r="675" ht="15.75" customHeight="1" spans="1:16">
      <c r="A675" s="54"/>
      <c r="B675" s="54"/>
      <c r="C675" s="54"/>
      <c r="D675" s="54"/>
      <c r="E675" s="54"/>
      <c r="F675" s="73"/>
      <c r="G675" s="5"/>
      <c r="H675" s="5"/>
      <c r="I675" s="5"/>
      <c r="J675" s="5"/>
      <c r="K675" s="5"/>
      <c r="L675" s="5"/>
      <c r="M675" s="5"/>
      <c r="N675" s="5"/>
      <c r="O675" s="5"/>
      <c r="P675" s="12"/>
    </row>
    <row r="676" ht="15.75" customHeight="1" spans="1:16">
      <c r="A676" s="54"/>
      <c r="B676" s="54"/>
      <c r="C676" s="54"/>
      <c r="D676" s="54"/>
      <c r="E676" s="54"/>
      <c r="F676" s="73"/>
      <c r="G676" s="5"/>
      <c r="H676" s="5"/>
      <c r="I676" s="5"/>
      <c r="J676" s="5"/>
      <c r="K676" s="5"/>
      <c r="L676" s="5"/>
      <c r="M676" s="5"/>
      <c r="N676" s="5"/>
      <c r="O676" s="5"/>
      <c r="P676" s="12"/>
    </row>
    <row r="677" ht="15.75" customHeight="1" spans="1:16">
      <c r="A677" s="54"/>
      <c r="B677" s="54"/>
      <c r="C677" s="54"/>
      <c r="D677" s="54"/>
      <c r="E677" s="54"/>
      <c r="F677" s="73"/>
      <c r="G677" s="5"/>
      <c r="H677" s="5"/>
      <c r="I677" s="5"/>
      <c r="J677" s="5"/>
      <c r="K677" s="5"/>
      <c r="L677" s="5"/>
      <c r="M677" s="5"/>
      <c r="N677" s="5"/>
      <c r="O677" s="5"/>
      <c r="P677" s="12"/>
    </row>
    <row r="678" ht="15.75" customHeight="1" spans="1:16">
      <c r="A678" s="54"/>
      <c r="B678" s="54"/>
      <c r="C678" s="54"/>
      <c r="D678" s="54"/>
      <c r="E678" s="54"/>
      <c r="F678" s="73"/>
      <c r="G678" s="5"/>
      <c r="H678" s="5"/>
      <c r="I678" s="5"/>
      <c r="J678" s="5"/>
      <c r="K678" s="5"/>
      <c r="L678" s="5"/>
      <c r="M678" s="5"/>
      <c r="N678" s="5"/>
      <c r="O678" s="5"/>
      <c r="P678" s="12"/>
    </row>
    <row r="679" ht="15.75" customHeight="1" spans="1:16">
      <c r="A679" s="54"/>
      <c r="B679" s="54"/>
      <c r="C679" s="54"/>
      <c r="D679" s="54"/>
      <c r="E679" s="54"/>
      <c r="F679" s="73"/>
      <c r="G679" s="5"/>
      <c r="H679" s="5"/>
      <c r="I679" s="5"/>
      <c r="J679" s="5"/>
      <c r="K679" s="5"/>
      <c r="L679" s="5"/>
      <c r="M679" s="5"/>
      <c r="N679" s="5"/>
      <c r="O679" s="5"/>
      <c r="P679" s="12"/>
    </row>
    <row r="680" ht="15.75" customHeight="1" spans="1:16">
      <c r="A680" s="54"/>
      <c r="B680" s="54"/>
      <c r="C680" s="54"/>
      <c r="D680" s="54"/>
      <c r="E680" s="54"/>
      <c r="F680" s="73"/>
      <c r="G680" s="5"/>
      <c r="H680" s="5"/>
      <c r="I680" s="5"/>
      <c r="J680" s="5"/>
      <c r="K680" s="5"/>
      <c r="L680" s="5"/>
      <c r="M680" s="5"/>
      <c r="N680" s="5"/>
      <c r="O680" s="5"/>
      <c r="P680" s="12"/>
    </row>
    <row r="681" ht="15.75" customHeight="1" spans="1:16">
      <c r="A681" s="54"/>
      <c r="B681" s="54"/>
      <c r="C681" s="54"/>
      <c r="D681" s="54"/>
      <c r="E681" s="54"/>
      <c r="F681" s="73"/>
      <c r="G681" s="5"/>
      <c r="H681" s="5"/>
      <c r="I681" s="5"/>
      <c r="J681" s="5"/>
      <c r="K681" s="5"/>
      <c r="L681" s="5"/>
      <c r="M681" s="5"/>
      <c r="N681" s="5"/>
      <c r="O681" s="5"/>
      <c r="P681" s="12"/>
    </row>
    <row r="682" ht="15.75" customHeight="1" spans="1:16">
      <c r="A682" s="54"/>
      <c r="B682" s="54"/>
      <c r="C682" s="54"/>
      <c r="D682" s="54"/>
      <c r="E682" s="54"/>
      <c r="F682" s="73"/>
      <c r="G682" s="5"/>
      <c r="H682" s="5"/>
      <c r="I682" s="5"/>
      <c r="J682" s="5"/>
      <c r="K682" s="5"/>
      <c r="L682" s="5"/>
      <c r="M682" s="5"/>
      <c r="N682" s="5"/>
      <c r="O682" s="5"/>
      <c r="P682" s="12"/>
    </row>
    <row r="683" ht="15.75" customHeight="1" spans="1:16">
      <c r="A683" s="54"/>
      <c r="B683" s="54"/>
      <c r="C683" s="54"/>
      <c r="D683" s="54"/>
      <c r="E683" s="54"/>
      <c r="F683" s="73"/>
      <c r="G683" s="5"/>
      <c r="H683" s="5"/>
      <c r="I683" s="5"/>
      <c r="J683" s="5"/>
      <c r="K683" s="5"/>
      <c r="L683" s="5"/>
      <c r="M683" s="5"/>
      <c r="N683" s="5"/>
      <c r="O683" s="5"/>
      <c r="P683" s="12"/>
    </row>
    <row r="684" ht="15.75" customHeight="1" spans="1:16">
      <c r="A684" s="54"/>
      <c r="B684" s="54"/>
      <c r="C684" s="54"/>
      <c r="D684" s="54"/>
      <c r="E684" s="54"/>
      <c r="F684" s="73"/>
      <c r="G684" s="5"/>
      <c r="H684" s="5"/>
      <c r="I684" s="5"/>
      <c r="J684" s="5"/>
      <c r="K684" s="5"/>
      <c r="L684" s="5"/>
      <c r="M684" s="5"/>
      <c r="N684" s="5"/>
      <c r="O684" s="5"/>
      <c r="P684" s="12"/>
    </row>
    <row r="685" ht="15.75" customHeight="1" spans="1:16">
      <c r="A685" s="54"/>
      <c r="B685" s="54"/>
      <c r="C685" s="54"/>
      <c r="D685" s="54"/>
      <c r="E685" s="54"/>
      <c r="F685" s="73"/>
      <c r="G685" s="5"/>
      <c r="H685" s="5"/>
      <c r="I685" s="5"/>
      <c r="J685" s="5"/>
      <c r="K685" s="5"/>
      <c r="L685" s="5"/>
      <c r="M685" s="5"/>
      <c r="N685" s="5"/>
      <c r="O685" s="5"/>
      <c r="P685" s="12"/>
    </row>
    <row r="686" ht="15.75" customHeight="1" spans="1:16">
      <c r="A686" s="54"/>
      <c r="B686" s="54"/>
      <c r="C686" s="54"/>
      <c r="D686" s="54"/>
      <c r="E686" s="54"/>
      <c r="F686" s="73"/>
      <c r="G686" s="5"/>
      <c r="H686" s="5"/>
      <c r="I686" s="5"/>
      <c r="J686" s="5"/>
      <c r="K686" s="5"/>
      <c r="L686" s="5"/>
      <c r="M686" s="5"/>
      <c r="N686" s="5"/>
      <c r="O686" s="5"/>
      <c r="P686" s="12"/>
    </row>
    <row r="687" ht="15.75" customHeight="1" spans="1:16">
      <c r="A687" s="54"/>
      <c r="B687" s="54"/>
      <c r="C687" s="54"/>
      <c r="D687" s="54"/>
      <c r="E687" s="54"/>
      <c r="F687" s="73"/>
      <c r="G687" s="5"/>
      <c r="H687" s="5"/>
      <c r="I687" s="5"/>
      <c r="J687" s="5"/>
      <c r="K687" s="5"/>
      <c r="L687" s="5"/>
      <c r="M687" s="5"/>
      <c r="N687" s="5"/>
      <c r="O687" s="5"/>
      <c r="P687" s="12"/>
    </row>
    <row r="688" ht="15.75" customHeight="1" spans="1:16">
      <c r="A688" s="54"/>
      <c r="B688" s="54"/>
      <c r="C688" s="54"/>
      <c r="D688" s="54"/>
      <c r="E688" s="54"/>
      <c r="F688" s="73"/>
      <c r="G688" s="5"/>
      <c r="H688" s="5"/>
      <c r="I688" s="5"/>
      <c r="J688" s="5"/>
      <c r="K688" s="5"/>
      <c r="L688" s="5"/>
      <c r="M688" s="5"/>
      <c r="N688" s="5"/>
      <c r="O688" s="5"/>
      <c r="P688" s="12"/>
    </row>
    <row r="689" ht="15.75" customHeight="1" spans="1:16">
      <c r="A689" s="54"/>
      <c r="B689" s="54"/>
      <c r="C689" s="54"/>
      <c r="D689" s="54"/>
      <c r="E689" s="54"/>
      <c r="F689" s="73"/>
      <c r="G689" s="5"/>
      <c r="H689" s="5"/>
      <c r="I689" s="5"/>
      <c r="J689" s="5"/>
      <c r="K689" s="5"/>
      <c r="L689" s="5"/>
      <c r="M689" s="5"/>
      <c r="N689" s="5"/>
      <c r="O689" s="5"/>
      <c r="P689" s="12"/>
    </row>
    <row r="690" ht="15.75" customHeight="1" spans="1:16">
      <c r="A690" s="54"/>
      <c r="B690" s="54"/>
      <c r="C690" s="54"/>
      <c r="D690" s="54"/>
      <c r="E690" s="54"/>
      <c r="F690" s="73"/>
      <c r="G690" s="5"/>
      <c r="H690" s="5"/>
      <c r="I690" s="5"/>
      <c r="J690" s="5"/>
      <c r="K690" s="5"/>
      <c r="L690" s="5"/>
      <c r="M690" s="5"/>
      <c r="N690" s="5"/>
      <c r="O690" s="5"/>
      <c r="P690" s="12"/>
    </row>
    <row r="691" ht="15.75" customHeight="1" spans="1:16">
      <c r="A691" s="54"/>
      <c r="B691" s="54"/>
      <c r="C691" s="54"/>
      <c r="D691" s="54"/>
      <c r="E691" s="54"/>
      <c r="F691" s="73"/>
      <c r="G691" s="5"/>
      <c r="H691" s="5"/>
      <c r="I691" s="5"/>
      <c r="J691" s="5"/>
      <c r="K691" s="5"/>
      <c r="L691" s="5"/>
      <c r="M691" s="5"/>
      <c r="N691" s="5"/>
      <c r="O691" s="5"/>
      <c r="P691" s="12"/>
    </row>
    <row r="692" ht="15.75" customHeight="1" spans="1:16">
      <c r="A692" s="54"/>
      <c r="B692" s="54"/>
      <c r="C692" s="54"/>
      <c r="D692" s="54"/>
      <c r="E692" s="54"/>
      <c r="F692" s="73"/>
      <c r="G692" s="5"/>
      <c r="H692" s="5"/>
      <c r="I692" s="5"/>
      <c r="J692" s="5"/>
      <c r="K692" s="5"/>
      <c r="L692" s="5"/>
      <c r="M692" s="5"/>
      <c r="N692" s="5"/>
      <c r="O692" s="5"/>
      <c r="P692" s="12"/>
    </row>
    <row r="693" ht="15.75" customHeight="1" spans="1:16">
      <c r="A693" s="54"/>
      <c r="B693" s="54"/>
      <c r="C693" s="54"/>
      <c r="D693" s="54"/>
      <c r="E693" s="54"/>
      <c r="F693" s="73"/>
      <c r="G693" s="5"/>
      <c r="H693" s="5"/>
      <c r="I693" s="5"/>
      <c r="J693" s="5"/>
      <c r="K693" s="5"/>
      <c r="L693" s="5"/>
      <c r="M693" s="5"/>
      <c r="N693" s="5"/>
      <c r="O693" s="5"/>
      <c r="P693" s="12"/>
    </row>
    <row r="694" ht="15.75" customHeight="1" spans="1:16">
      <c r="A694" s="54"/>
      <c r="B694" s="54"/>
      <c r="C694" s="54"/>
      <c r="D694" s="54"/>
      <c r="E694" s="54"/>
      <c r="F694" s="73"/>
      <c r="G694" s="5"/>
      <c r="H694" s="5"/>
      <c r="I694" s="5"/>
      <c r="J694" s="5"/>
      <c r="K694" s="5"/>
      <c r="L694" s="5"/>
      <c r="M694" s="5"/>
      <c r="N694" s="5"/>
      <c r="O694" s="5"/>
      <c r="P694" s="12"/>
    </row>
    <row r="695" ht="15.75" customHeight="1" spans="1:16">
      <c r="A695" s="54"/>
      <c r="B695" s="54"/>
      <c r="C695" s="54"/>
      <c r="D695" s="54"/>
      <c r="E695" s="54"/>
      <c r="F695" s="73"/>
      <c r="G695" s="5"/>
      <c r="H695" s="5"/>
      <c r="I695" s="5"/>
      <c r="J695" s="5"/>
      <c r="K695" s="5"/>
      <c r="L695" s="5"/>
      <c r="M695" s="5"/>
      <c r="N695" s="5"/>
      <c r="O695" s="5"/>
      <c r="P695" s="12"/>
    </row>
    <row r="696" ht="15.75" customHeight="1" spans="1:16">
      <c r="A696" s="54"/>
      <c r="B696" s="54"/>
      <c r="C696" s="54"/>
      <c r="D696" s="54"/>
      <c r="E696" s="54"/>
      <c r="F696" s="73"/>
      <c r="G696" s="5"/>
      <c r="H696" s="5"/>
      <c r="I696" s="5"/>
      <c r="J696" s="5"/>
      <c r="K696" s="5"/>
      <c r="L696" s="5"/>
      <c r="M696" s="5"/>
      <c r="N696" s="5"/>
      <c r="O696" s="5"/>
      <c r="P696" s="12"/>
    </row>
    <row r="697" ht="15.75" customHeight="1" spans="1:16">
      <c r="A697" s="54"/>
      <c r="B697" s="54"/>
      <c r="C697" s="54"/>
      <c r="D697" s="54"/>
      <c r="E697" s="54"/>
      <c r="F697" s="73"/>
      <c r="G697" s="5"/>
      <c r="H697" s="5"/>
      <c r="I697" s="5"/>
      <c r="J697" s="5"/>
      <c r="K697" s="5"/>
      <c r="L697" s="5"/>
      <c r="M697" s="5"/>
      <c r="N697" s="5"/>
      <c r="O697" s="5"/>
      <c r="P697" s="12"/>
    </row>
    <row r="698" ht="15.75" customHeight="1" spans="1:16">
      <c r="A698" s="54"/>
      <c r="B698" s="54"/>
      <c r="C698" s="54"/>
      <c r="D698" s="54"/>
      <c r="E698" s="54"/>
      <c r="F698" s="73"/>
      <c r="G698" s="5"/>
      <c r="H698" s="5"/>
      <c r="I698" s="5"/>
      <c r="J698" s="5"/>
      <c r="K698" s="5"/>
      <c r="L698" s="5"/>
      <c r="M698" s="5"/>
      <c r="N698" s="5"/>
      <c r="O698" s="5"/>
      <c r="P698" s="12"/>
    </row>
    <row r="699" ht="15.75" customHeight="1" spans="1:16">
      <c r="A699" s="54"/>
      <c r="B699" s="54"/>
      <c r="C699" s="54"/>
      <c r="D699" s="54"/>
      <c r="E699" s="54"/>
      <c r="F699" s="73"/>
      <c r="G699" s="5"/>
      <c r="H699" s="5"/>
      <c r="I699" s="5"/>
      <c r="J699" s="5"/>
      <c r="K699" s="5"/>
      <c r="L699" s="5"/>
      <c r="M699" s="5"/>
      <c r="N699" s="5"/>
      <c r="O699" s="5"/>
      <c r="P699" s="12"/>
    </row>
    <row r="700" ht="15.75" customHeight="1" spans="1:16">
      <c r="A700" s="54"/>
      <c r="B700" s="54"/>
      <c r="C700" s="54"/>
      <c r="D700" s="54"/>
      <c r="E700" s="54"/>
      <c r="F700" s="73"/>
      <c r="G700" s="5"/>
      <c r="H700" s="5"/>
      <c r="I700" s="5"/>
      <c r="J700" s="5"/>
      <c r="K700" s="5"/>
      <c r="L700" s="5"/>
      <c r="M700" s="5"/>
      <c r="N700" s="5"/>
      <c r="O700" s="5"/>
      <c r="P700" s="12"/>
    </row>
    <row r="701" ht="15.75" customHeight="1" spans="1:16">
      <c r="A701" s="54"/>
      <c r="B701" s="54"/>
      <c r="C701" s="54"/>
      <c r="D701" s="54"/>
      <c r="E701" s="54"/>
      <c r="F701" s="73"/>
      <c r="G701" s="5"/>
      <c r="H701" s="5"/>
      <c r="I701" s="5"/>
      <c r="J701" s="5"/>
      <c r="K701" s="5"/>
      <c r="L701" s="5"/>
      <c r="M701" s="5"/>
      <c r="N701" s="5"/>
      <c r="O701" s="5"/>
      <c r="P701" s="12"/>
    </row>
    <row r="702" ht="15.75" customHeight="1" spans="1:16">
      <c r="A702" s="54"/>
      <c r="B702" s="54"/>
      <c r="C702" s="54"/>
      <c r="D702" s="54"/>
      <c r="E702" s="54"/>
      <c r="F702" s="73"/>
      <c r="G702" s="5"/>
      <c r="H702" s="5"/>
      <c r="I702" s="5"/>
      <c r="J702" s="5"/>
      <c r="K702" s="5"/>
      <c r="L702" s="5"/>
      <c r="M702" s="5"/>
      <c r="N702" s="5"/>
      <c r="O702" s="5"/>
      <c r="P702" s="12"/>
    </row>
    <row r="703" ht="15.75" customHeight="1" spans="1:16">
      <c r="A703" s="54"/>
      <c r="B703" s="54"/>
      <c r="C703" s="54"/>
      <c r="D703" s="54"/>
      <c r="E703" s="54"/>
      <c r="F703" s="73"/>
      <c r="G703" s="5"/>
      <c r="H703" s="5"/>
      <c r="I703" s="5"/>
      <c r="J703" s="5"/>
      <c r="K703" s="5"/>
      <c r="L703" s="5"/>
      <c r="M703" s="5"/>
      <c r="N703" s="5"/>
      <c r="O703" s="5"/>
      <c r="P703" s="12"/>
    </row>
    <row r="704" ht="15.75" customHeight="1" spans="1:16">
      <c r="A704" s="54"/>
      <c r="B704" s="54"/>
      <c r="C704" s="54"/>
      <c r="D704" s="54"/>
      <c r="E704" s="54"/>
      <c r="F704" s="73"/>
      <c r="G704" s="5"/>
      <c r="H704" s="5"/>
      <c r="I704" s="5"/>
      <c r="J704" s="5"/>
      <c r="K704" s="5"/>
      <c r="L704" s="5"/>
      <c r="M704" s="5"/>
      <c r="N704" s="5"/>
      <c r="O704" s="5"/>
      <c r="P704" s="12"/>
    </row>
    <row r="705" ht="15.75" customHeight="1" spans="1:16">
      <c r="A705" s="54"/>
      <c r="B705" s="54"/>
      <c r="C705" s="54"/>
      <c r="D705" s="54"/>
      <c r="E705" s="54"/>
      <c r="F705" s="73"/>
      <c r="G705" s="5"/>
      <c r="H705" s="5"/>
      <c r="I705" s="5"/>
      <c r="J705" s="5"/>
      <c r="K705" s="5"/>
      <c r="L705" s="5"/>
      <c r="M705" s="5"/>
      <c r="N705" s="5"/>
      <c r="O705" s="5"/>
      <c r="P705" s="12"/>
    </row>
    <row r="706" ht="15.75" customHeight="1" spans="1:16">
      <c r="A706" s="54"/>
      <c r="B706" s="54"/>
      <c r="C706" s="54"/>
      <c r="D706" s="54"/>
      <c r="E706" s="54"/>
      <c r="F706" s="73"/>
      <c r="G706" s="5"/>
      <c r="H706" s="5"/>
      <c r="I706" s="5"/>
      <c r="J706" s="5"/>
      <c r="K706" s="5"/>
      <c r="L706" s="5"/>
      <c r="M706" s="5"/>
      <c r="N706" s="5"/>
      <c r="O706" s="5"/>
      <c r="P706" s="12"/>
    </row>
    <row r="707" ht="15.75" customHeight="1" spans="1:16">
      <c r="A707" s="54"/>
      <c r="B707" s="54"/>
      <c r="C707" s="54"/>
      <c r="D707" s="54"/>
      <c r="E707" s="54"/>
      <c r="F707" s="73"/>
      <c r="G707" s="5"/>
      <c r="H707" s="5"/>
      <c r="I707" s="5"/>
      <c r="J707" s="5"/>
      <c r="K707" s="5"/>
      <c r="L707" s="5"/>
      <c r="M707" s="5"/>
      <c r="N707" s="5"/>
      <c r="O707" s="5"/>
      <c r="P707" s="12"/>
    </row>
    <row r="708" ht="15.75" customHeight="1" spans="1:16">
      <c r="A708" s="54"/>
      <c r="B708" s="54"/>
      <c r="C708" s="54"/>
      <c r="D708" s="54"/>
      <c r="E708" s="54"/>
      <c r="F708" s="73"/>
      <c r="G708" s="5"/>
      <c r="H708" s="5"/>
      <c r="I708" s="5"/>
      <c r="J708" s="5"/>
      <c r="K708" s="5"/>
      <c r="L708" s="5"/>
      <c r="M708" s="5"/>
      <c r="N708" s="5"/>
      <c r="O708" s="5"/>
      <c r="P708" s="12"/>
    </row>
    <row r="709" ht="15.75" customHeight="1" spans="1:16">
      <c r="A709" s="54"/>
      <c r="B709" s="54"/>
      <c r="C709" s="54"/>
      <c r="D709" s="54"/>
      <c r="E709" s="54"/>
      <c r="F709" s="73"/>
      <c r="G709" s="5"/>
      <c r="H709" s="5"/>
      <c r="I709" s="5"/>
      <c r="J709" s="5"/>
      <c r="K709" s="5"/>
      <c r="L709" s="5"/>
      <c r="M709" s="5"/>
      <c r="N709" s="5"/>
      <c r="O709" s="5"/>
      <c r="P709" s="12"/>
    </row>
    <row r="710" ht="15.75" customHeight="1" spans="1:16">
      <c r="A710" s="54"/>
      <c r="B710" s="54"/>
      <c r="C710" s="54"/>
      <c r="D710" s="54"/>
      <c r="E710" s="54"/>
      <c r="F710" s="73"/>
      <c r="G710" s="5"/>
      <c r="H710" s="5"/>
      <c r="I710" s="5"/>
      <c r="J710" s="5"/>
      <c r="K710" s="5"/>
      <c r="L710" s="5"/>
      <c r="M710" s="5"/>
      <c r="N710" s="5"/>
      <c r="O710" s="5"/>
      <c r="P710" s="12"/>
    </row>
    <row r="711" ht="15.75" customHeight="1" spans="1:16">
      <c r="A711" s="54"/>
      <c r="B711" s="54"/>
      <c r="C711" s="54"/>
      <c r="D711" s="54"/>
      <c r="E711" s="54"/>
      <c r="F711" s="73"/>
      <c r="G711" s="5"/>
      <c r="H711" s="5"/>
      <c r="I711" s="5"/>
      <c r="J711" s="5"/>
      <c r="K711" s="5"/>
      <c r="L711" s="5"/>
      <c r="M711" s="5"/>
      <c r="N711" s="5"/>
      <c r="O711" s="5"/>
      <c r="P711" s="12"/>
    </row>
    <row r="712" ht="15.75" customHeight="1" spans="1:16">
      <c r="A712" s="54"/>
      <c r="B712" s="54"/>
      <c r="C712" s="54"/>
      <c r="D712" s="54"/>
      <c r="E712" s="54"/>
      <c r="F712" s="73"/>
      <c r="G712" s="5"/>
      <c r="H712" s="5"/>
      <c r="I712" s="5"/>
      <c r="J712" s="5"/>
      <c r="K712" s="5"/>
      <c r="L712" s="5"/>
      <c r="M712" s="5"/>
      <c r="N712" s="5"/>
      <c r="O712" s="5"/>
      <c r="P712" s="12"/>
    </row>
    <row r="713" ht="15.75" customHeight="1" spans="1:16">
      <c r="A713" s="54"/>
      <c r="B713" s="54"/>
      <c r="C713" s="54"/>
      <c r="D713" s="54"/>
      <c r="E713" s="54"/>
      <c r="F713" s="73"/>
      <c r="G713" s="5"/>
      <c r="H713" s="5"/>
      <c r="I713" s="5"/>
      <c r="J713" s="5"/>
      <c r="K713" s="5"/>
      <c r="L713" s="5"/>
      <c r="M713" s="5"/>
      <c r="N713" s="5"/>
      <c r="O713" s="5"/>
      <c r="P713" s="12"/>
    </row>
    <row r="714" ht="15.75" customHeight="1" spans="1:16">
      <c r="A714" s="54"/>
      <c r="B714" s="54"/>
      <c r="C714" s="54"/>
      <c r="D714" s="54"/>
      <c r="E714" s="54"/>
      <c r="F714" s="73"/>
      <c r="G714" s="5"/>
      <c r="H714" s="5"/>
      <c r="I714" s="5"/>
      <c r="J714" s="5"/>
      <c r="K714" s="5"/>
      <c r="L714" s="5"/>
      <c r="M714" s="5"/>
      <c r="N714" s="5"/>
      <c r="O714" s="5"/>
      <c r="P714" s="12"/>
    </row>
    <row r="715" ht="15.75" customHeight="1" spans="1:16">
      <c r="A715" s="54"/>
      <c r="B715" s="54"/>
      <c r="C715" s="54"/>
      <c r="D715" s="54"/>
      <c r="E715" s="54"/>
      <c r="F715" s="73"/>
      <c r="G715" s="5"/>
      <c r="H715" s="5"/>
      <c r="I715" s="5"/>
      <c r="J715" s="5"/>
      <c r="K715" s="5"/>
      <c r="L715" s="5"/>
      <c r="M715" s="5"/>
      <c r="N715" s="5"/>
      <c r="O715" s="5"/>
      <c r="P715" s="12"/>
    </row>
    <row r="716" ht="15.75" customHeight="1" spans="1:16">
      <c r="A716" s="54"/>
      <c r="B716" s="54"/>
      <c r="C716" s="54"/>
      <c r="D716" s="54"/>
      <c r="E716" s="54"/>
      <c r="F716" s="73"/>
      <c r="G716" s="5"/>
      <c r="H716" s="5"/>
      <c r="I716" s="5"/>
      <c r="J716" s="5"/>
      <c r="K716" s="5"/>
      <c r="L716" s="5"/>
      <c r="M716" s="5"/>
      <c r="N716" s="5"/>
      <c r="O716" s="5"/>
      <c r="P716" s="12"/>
    </row>
    <row r="717" ht="15.75" customHeight="1" spans="1:16">
      <c r="A717" s="54"/>
      <c r="B717" s="54"/>
      <c r="C717" s="54"/>
      <c r="D717" s="54"/>
      <c r="E717" s="54"/>
      <c r="F717" s="73"/>
      <c r="G717" s="5"/>
      <c r="H717" s="5"/>
      <c r="I717" s="5"/>
      <c r="J717" s="5"/>
      <c r="K717" s="5"/>
      <c r="L717" s="5"/>
      <c r="M717" s="5"/>
      <c r="N717" s="5"/>
      <c r="O717" s="5"/>
      <c r="P717" s="12"/>
    </row>
    <row r="718" ht="15.75" customHeight="1" spans="1:16">
      <c r="A718" s="54"/>
      <c r="B718" s="54"/>
      <c r="C718" s="54"/>
      <c r="D718" s="54"/>
      <c r="E718" s="54"/>
      <c r="F718" s="73"/>
      <c r="G718" s="5"/>
      <c r="H718" s="5"/>
      <c r="I718" s="5"/>
      <c r="J718" s="5"/>
      <c r="K718" s="5"/>
      <c r="L718" s="5"/>
      <c r="M718" s="5"/>
      <c r="N718" s="5"/>
      <c r="O718" s="5"/>
      <c r="P718" s="12"/>
    </row>
    <row r="719" ht="15.75" customHeight="1" spans="1:16">
      <c r="A719" s="54"/>
      <c r="B719" s="54"/>
      <c r="C719" s="54"/>
      <c r="D719" s="54"/>
      <c r="E719" s="54"/>
      <c r="F719" s="73"/>
      <c r="G719" s="5"/>
      <c r="H719" s="5"/>
      <c r="I719" s="5"/>
      <c r="J719" s="5"/>
      <c r="K719" s="5"/>
      <c r="L719" s="5"/>
      <c r="M719" s="5"/>
      <c r="N719" s="5"/>
      <c r="O719" s="5"/>
      <c r="P719" s="12"/>
    </row>
    <row r="720" ht="15.75" customHeight="1" spans="1:16">
      <c r="A720" s="54"/>
      <c r="B720" s="54"/>
      <c r="C720" s="54"/>
      <c r="D720" s="54"/>
      <c r="E720" s="54"/>
      <c r="F720" s="73"/>
      <c r="G720" s="5"/>
      <c r="H720" s="5"/>
      <c r="I720" s="5"/>
      <c r="J720" s="5"/>
      <c r="K720" s="5"/>
      <c r="L720" s="5"/>
      <c r="M720" s="5"/>
      <c r="N720" s="5"/>
      <c r="O720" s="5"/>
      <c r="P720" s="12"/>
    </row>
    <row r="721" ht="15.75" customHeight="1" spans="1:16">
      <c r="A721" s="54"/>
      <c r="B721" s="54"/>
      <c r="C721" s="54"/>
      <c r="D721" s="54"/>
      <c r="E721" s="54"/>
      <c r="F721" s="73"/>
      <c r="G721" s="5"/>
      <c r="H721" s="5"/>
      <c r="I721" s="5"/>
      <c r="J721" s="5"/>
      <c r="K721" s="5"/>
      <c r="L721" s="5"/>
      <c r="M721" s="5"/>
      <c r="N721" s="5"/>
      <c r="O721" s="5"/>
      <c r="P721" s="12"/>
    </row>
    <row r="722" ht="15.75" customHeight="1" spans="1:16">
      <c r="A722" s="54"/>
      <c r="B722" s="54"/>
      <c r="C722" s="54"/>
      <c r="D722" s="54"/>
      <c r="E722" s="54"/>
      <c r="F722" s="73"/>
      <c r="G722" s="5"/>
      <c r="H722" s="5"/>
      <c r="I722" s="5"/>
      <c r="J722" s="5"/>
      <c r="K722" s="5"/>
      <c r="L722" s="5"/>
      <c r="M722" s="5"/>
      <c r="N722" s="5"/>
      <c r="O722" s="5"/>
      <c r="P722" s="12"/>
    </row>
    <row r="723" ht="15.75" customHeight="1" spans="1:16">
      <c r="A723" s="54"/>
      <c r="B723" s="54"/>
      <c r="C723" s="54"/>
      <c r="D723" s="54"/>
      <c r="E723" s="54"/>
      <c r="F723" s="73"/>
      <c r="G723" s="5"/>
      <c r="H723" s="5"/>
      <c r="I723" s="5"/>
      <c r="J723" s="5"/>
      <c r="K723" s="5"/>
      <c r="L723" s="5"/>
      <c r="M723" s="5"/>
      <c r="N723" s="5"/>
      <c r="O723" s="5"/>
      <c r="P723" s="12"/>
    </row>
    <row r="724" ht="15.75" customHeight="1" spans="1:16">
      <c r="A724" s="54"/>
      <c r="B724" s="54"/>
      <c r="C724" s="54"/>
      <c r="D724" s="54"/>
      <c r="E724" s="54"/>
      <c r="F724" s="73"/>
      <c r="G724" s="5"/>
      <c r="H724" s="5"/>
      <c r="I724" s="5"/>
      <c r="J724" s="5"/>
      <c r="K724" s="5"/>
      <c r="L724" s="5"/>
      <c r="M724" s="5"/>
      <c r="N724" s="5"/>
      <c r="O724" s="5"/>
      <c r="P724" s="12"/>
    </row>
    <row r="725" ht="15.75" customHeight="1" spans="1:16">
      <c r="A725" s="54"/>
      <c r="B725" s="54"/>
      <c r="C725" s="54"/>
      <c r="D725" s="54"/>
      <c r="E725" s="54"/>
      <c r="F725" s="73"/>
      <c r="G725" s="5"/>
      <c r="H725" s="5"/>
      <c r="I725" s="5"/>
      <c r="J725" s="5"/>
      <c r="K725" s="5"/>
      <c r="L725" s="5"/>
      <c r="M725" s="5"/>
      <c r="N725" s="5"/>
      <c r="O725" s="5"/>
      <c r="P725" s="12"/>
    </row>
    <row r="726" ht="15.75" customHeight="1" spans="1:16">
      <c r="A726" s="54"/>
      <c r="B726" s="54"/>
      <c r="C726" s="54"/>
      <c r="D726" s="54"/>
      <c r="E726" s="54"/>
      <c r="F726" s="73"/>
      <c r="G726" s="5"/>
      <c r="H726" s="5"/>
      <c r="I726" s="5"/>
      <c r="J726" s="5"/>
      <c r="K726" s="5"/>
      <c r="L726" s="5"/>
      <c r="M726" s="5"/>
      <c r="N726" s="5"/>
      <c r="O726" s="5"/>
      <c r="P726" s="12"/>
    </row>
    <row r="727" ht="15.75" customHeight="1" spans="1:16">
      <c r="A727" s="54"/>
      <c r="B727" s="54"/>
      <c r="C727" s="54"/>
      <c r="D727" s="54"/>
      <c r="E727" s="54"/>
      <c r="F727" s="73"/>
      <c r="G727" s="5"/>
      <c r="H727" s="5"/>
      <c r="I727" s="5"/>
      <c r="J727" s="5"/>
      <c r="K727" s="5"/>
      <c r="L727" s="5"/>
      <c r="M727" s="5"/>
      <c r="N727" s="5"/>
      <c r="O727" s="5"/>
      <c r="P727" s="12"/>
    </row>
    <row r="728" ht="15.75" customHeight="1" spans="1:16">
      <c r="A728" s="54"/>
      <c r="B728" s="54"/>
      <c r="C728" s="54"/>
      <c r="D728" s="54"/>
      <c r="E728" s="54"/>
      <c r="F728" s="73"/>
      <c r="G728" s="5"/>
      <c r="H728" s="5"/>
      <c r="I728" s="5"/>
      <c r="J728" s="5"/>
      <c r="K728" s="5"/>
      <c r="L728" s="5"/>
      <c r="M728" s="5"/>
      <c r="N728" s="5"/>
      <c r="O728" s="5"/>
      <c r="P728" s="12"/>
    </row>
    <row r="729" ht="15.75" customHeight="1" spans="1:16">
      <c r="A729" s="54"/>
      <c r="B729" s="54"/>
      <c r="C729" s="54"/>
      <c r="D729" s="54"/>
      <c r="E729" s="54"/>
      <c r="F729" s="73"/>
      <c r="G729" s="5"/>
      <c r="H729" s="5"/>
      <c r="I729" s="5"/>
      <c r="J729" s="5"/>
      <c r="K729" s="5"/>
      <c r="L729" s="5"/>
      <c r="M729" s="5"/>
      <c r="N729" s="5"/>
      <c r="O729" s="5"/>
      <c r="P729" s="12"/>
    </row>
    <row r="730" ht="15.75" customHeight="1" spans="1:16">
      <c r="A730" s="54"/>
      <c r="B730" s="54"/>
      <c r="C730" s="54"/>
      <c r="D730" s="54"/>
      <c r="E730" s="54"/>
      <c r="F730" s="73"/>
      <c r="G730" s="5"/>
      <c r="H730" s="5"/>
      <c r="I730" s="5"/>
      <c r="J730" s="5"/>
      <c r="K730" s="5"/>
      <c r="L730" s="5"/>
      <c r="M730" s="5"/>
      <c r="N730" s="5"/>
      <c r="O730" s="5"/>
      <c r="P730" s="12"/>
    </row>
    <row r="731" ht="15.75" customHeight="1" spans="1:16">
      <c r="A731" s="54"/>
      <c r="B731" s="54"/>
      <c r="C731" s="54"/>
      <c r="D731" s="54"/>
      <c r="E731" s="54"/>
      <c r="F731" s="73"/>
      <c r="G731" s="5"/>
      <c r="H731" s="5"/>
      <c r="I731" s="5"/>
      <c r="J731" s="5"/>
      <c r="K731" s="5"/>
      <c r="L731" s="5"/>
      <c r="M731" s="5"/>
      <c r="N731" s="5"/>
      <c r="O731" s="5"/>
      <c r="P731" s="12"/>
    </row>
    <row r="732" ht="15.75" customHeight="1" spans="1:16">
      <c r="A732" s="54"/>
      <c r="B732" s="54"/>
      <c r="C732" s="54"/>
      <c r="D732" s="54"/>
      <c r="E732" s="54"/>
      <c r="F732" s="73"/>
      <c r="G732" s="5"/>
      <c r="H732" s="5"/>
      <c r="I732" s="5"/>
      <c r="J732" s="5"/>
      <c r="K732" s="5"/>
      <c r="L732" s="5"/>
      <c r="M732" s="5"/>
      <c r="N732" s="5"/>
      <c r="O732" s="5"/>
      <c r="P732" s="12"/>
    </row>
    <row r="733" ht="15.75" customHeight="1" spans="1:16">
      <c r="A733" s="54"/>
      <c r="B733" s="54"/>
      <c r="C733" s="54"/>
      <c r="D733" s="54"/>
      <c r="E733" s="54"/>
      <c r="F733" s="73"/>
      <c r="G733" s="5"/>
      <c r="H733" s="5"/>
      <c r="I733" s="5"/>
      <c r="J733" s="5"/>
      <c r="K733" s="5"/>
      <c r="L733" s="5"/>
      <c r="M733" s="5"/>
      <c r="N733" s="5"/>
      <c r="O733" s="5"/>
      <c r="P733" s="12"/>
    </row>
    <row r="734" ht="15.75" customHeight="1" spans="1:16">
      <c r="A734" s="54"/>
      <c r="B734" s="54"/>
      <c r="C734" s="54"/>
      <c r="D734" s="54"/>
      <c r="E734" s="54"/>
      <c r="F734" s="73"/>
      <c r="G734" s="5"/>
      <c r="H734" s="5"/>
      <c r="I734" s="5"/>
      <c r="J734" s="5"/>
      <c r="K734" s="5"/>
      <c r="L734" s="5"/>
      <c r="M734" s="5"/>
      <c r="N734" s="5"/>
      <c r="O734" s="5"/>
      <c r="P734" s="12"/>
    </row>
    <row r="735" ht="15.75" customHeight="1" spans="1:16">
      <c r="A735" s="54"/>
      <c r="B735" s="54"/>
      <c r="C735" s="54"/>
      <c r="D735" s="54"/>
      <c r="E735" s="54"/>
      <c r="F735" s="73"/>
      <c r="G735" s="5"/>
      <c r="H735" s="5"/>
      <c r="I735" s="5"/>
      <c r="J735" s="5"/>
      <c r="K735" s="5"/>
      <c r="L735" s="5"/>
      <c r="M735" s="5"/>
      <c r="N735" s="5"/>
      <c r="O735" s="5"/>
      <c r="P735" s="12"/>
    </row>
    <row r="736" ht="15.75" customHeight="1" spans="1:16">
      <c r="A736" s="54"/>
      <c r="B736" s="54"/>
      <c r="C736" s="54"/>
      <c r="D736" s="54"/>
      <c r="E736" s="54"/>
      <c r="F736" s="73"/>
      <c r="G736" s="5"/>
      <c r="H736" s="5"/>
      <c r="I736" s="5"/>
      <c r="J736" s="5"/>
      <c r="K736" s="5"/>
      <c r="L736" s="5"/>
      <c r="M736" s="5"/>
      <c r="N736" s="5"/>
      <c r="O736" s="5"/>
      <c r="P736" s="12"/>
    </row>
    <row r="737" ht="15.75" customHeight="1" spans="1:16">
      <c r="A737" s="54"/>
      <c r="B737" s="54"/>
      <c r="C737" s="54"/>
      <c r="D737" s="54"/>
      <c r="E737" s="54"/>
      <c r="F737" s="73"/>
      <c r="G737" s="5"/>
      <c r="H737" s="5"/>
      <c r="I737" s="5"/>
      <c r="J737" s="5"/>
      <c r="K737" s="5"/>
      <c r="L737" s="5"/>
      <c r="M737" s="5"/>
      <c r="N737" s="5"/>
      <c r="O737" s="5"/>
      <c r="P737" s="12"/>
    </row>
    <row r="738" ht="15.75" customHeight="1" spans="1:16">
      <c r="A738" s="54"/>
      <c r="B738" s="54"/>
      <c r="C738" s="54"/>
      <c r="D738" s="54"/>
      <c r="E738" s="54"/>
      <c r="F738" s="73"/>
      <c r="G738" s="5"/>
      <c r="H738" s="5"/>
      <c r="I738" s="5"/>
      <c r="J738" s="5"/>
      <c r="K738" s="5"/>
      <c r="L738" s="5"/>
      <c r="M738" s="5"/>
      <c r="N738" s="5"/>
      <c r="O738" s="5"/>
      <c r="P738" s="12"/>
    </row>
    <row r="739" ht="15.75" customHeight="1" spans="1:16">
      <c r="A739" s="54"/>
      <c r="B739" s="54"/>
      <c r="C739" s="54"/>
      <c r="D739" s="54"/>
      <c r="E739" s="54"/>
      <c r="F739" s="73"/>
      <c r="G739" s="5"/>
      <c r="H739" s="5"/>
      <c r="I739" s="5"/>
      <c r="J739" s="5"/>
      <c r="K739" s="5"/>
      <c r="L739" s="5"/>
      <c r="M739" s="5"/>
      <c r="N739" s="5"/>
      <c r="O739" s="5"/>
      <c r="P739" s="12"/>
    </row>
    <row r="740" ht="15.75" customHeight="1" spans="1:16">
      <c r="A740" s="54"/>
      <c r="B740" s="54"/>
      <c r="C740" s="54"/>
      <c r="D740" s="54"/>
      <c r="E740" s="54"/>
      <c r="F740" s="73"/>
      <c r="G740" s="5"/>
      <c r="H740" s="5"/>
      <c r="I740" s="5"/>
      <c r="J740" s="5"/>
      <c r="K740" s="5"/>
      <c r="L740" s="5"/>
      <c r="M740" s="5"/>
      <c r="N740" s="5"/>
      <c r="O740" s="5"/>
      <c r="P740" s="12"/>
    </row>
    <row r="741" ht="15.75" customHeight="1" spans="1:16">
      <c r="A741" s="54"/>
      <c r="B741" s="54"/>
      <c r="C741" s="54"/>
      <c r="D741" s="54"/>
      <c r="E741" s="54"/>
      <c r="F741" s="73"/>
      <c r="G741" s="5"/>
      <c r="H741" s="5"/>
      <c r="I741" s="5"/>
      <c r="J741" s="5"/>
      <c r="K741" s="5"/>
      <c r="L741" s="5"/>
      <c r="M741" s="5"/>
      <c r="N741" s="5"/>
      <c r="O741" s="5"/>
      <c r="P741" s="12"/>
    </row>
    <row r="742" ht="15.75" customHeight="1" spans="1:16">
      <c r="A742" s="54"/>
      <c r="B742" s="54"/>
      <c r="C742" s="54"/>
      <c r="D742" s="54"/>
      <c r="E742" s="54"/>
      <c r="F742" s="73"/>
      <c r="G742" s="5"/>
      <c r="H742" s="5"/>
      <c r="I742" s="5"/>
      <c r="J742" s="5"/>
      <c r="K742" s="5"/>
      <c r="L742" s="5"/>
      <c r="M742" s="5"/>
      <c r="N742" s="5"/>
      <c r="O742" s="5"/>
      <c r="P742" s="12"/>
    </row>
    <row r="743" ht="15.75" customHeight="1" spans="1:16">
      <c r="A743" s="54"/>
      <c r="B743" s="54"/>
      <c r="C743" s="54"/>
      <c r="D743" s="54"/>
      <c r="E743" s="54"/>
      <c r="F743" s="73"/>
      <c r="G743" s="5"/>
      <c r="H743" s="5"/>
      <c r="I743" s="5"/>
      <c r="J743" s="5"/>
      <c r="K743" s="5"/>
      <c r="L743" s="5"/>
      <c r="M743" s="5"/>
      <c r="N743" s="5"/>
      <c r="O743" s="5"/>
      <c r="P743" s="12"/>
    </row>
    <row r="744" ht="15.75" customHeight="1" spans="1:16">
      <c r="A744" s="54"/>
      <c r="B744" s="54"/>
      <c r="C744" s="54"/>
      <c r="D744" s="54"/>
      <c r="E744" s="54"/>
      <c r="F744" s="73"/>
      <c r="G744" s="5"/>
      <c r="H744" s="5"/>
      <c r="I744" s="5"/>
      <c r="J744" s="5"/>
      <c r="K744" s="5"/>
      <c r="L744" s="5"/>
      <c r="M744" s="5"/>
      <c r="N744" s="5"/>
      <c r="O744" s="5"/>
      <c r="P744" s="12"/>
    </row>
    <row r="745" ht="15.75" customHeight="1" spans="1:16">
      <c r="A745" s="54"/>
      <c r="B745" s="54"/>
      <c r="C745" s="54"/>
      <c r="D745" s="54"/>
      <c r="E745" s="54"/>
      <c r="F745" s="73"/>
      <c r="G745" s="5"/>
      <c r="H745" s="5"/>
      <c r="I745" s="5"/>
      <c r="J745" s="5"/>
      <c r="K745" s="5"/>
      <c r="L745" s="5"/>
      <c r="M745" s="5"/>
      <c r="N745" s="5"/>
      <c r="O745" s="5"/>
      <c r="P745" s="12"/>
    </row>
    <row r="746" ht="15.75" customHeight="1" spans="1:16">
      <c r="A746" s="54"/>
      <c r="B746" s="54"/>
      <c r="C746" s="54"/>
      <c r="D746" s="54"/>
      <c r="E746" s="54"/>
      <c r="F746" s="73"/>
      <c r="G746" s="5"/>
      <c r="H746" s="5"/>
      <c r="I746" s="5"/>
      <c r="J746" s="5"/>
      <c r="K746" s="5"/>
      <c r="L746" s="5"/>
      <c r="M746" s="5"/>
      <c r="N746" s="5"/>
      <c r="O746" s="5"/>
      <c r="P746" s="12"/>
    </row>
    <row r="747" ht="15.75" customHeight="1" spans="1:16">
      <c r="A747" s="54"/>
      <c r="B747" s="54"/>
      <c r="C747" s="54"/>
      <c r="D747" s="54"/>
      <c r="E747" s="54"/>
      <c r="F747" s="73"/>
      <c r="G747" s="5"/>
      <c r="H747" s="5"/>
      <c r="I747" s="5"/>
      <c r="J747" s="5"/>
      <c r="K747" s="5"/>
      <c r="L747" s="5"/>
      <c r="M747" s="5"/>
      <c r="N747" s="5"/>
      <c r="O747" s="5"/>
      <c r="P747" s="12"/>
    </row>
    <row r="748" ht="15.75" customHeight="1" spans="1:16">
      <c r="A748" s="54"/>
      <c r="B748" s="54"/>
      <c r="C748" s="54"/>
      <c r="D748" s="54"/>
      <c r="E748" s="54"/>
      <c r="F748" s="73"/>
      <c r="G748" s="5"/>
      <c r="H748" s="5"/>
      <c r="I748" s="5"/>
      <c r="J748" s="5"/>
      <c r="K748" s="5"/>
      <c r="L748" s="5"/>
      <c r="M748" s="5"/>
      <c r="N748" s="5"/>
      <c r="O748" s="5"/>
      <c r="P748" s="12"/>
    </row>
    <row r="749" ht="15.75" customHeight="1" spans="1:16">
      <c r="A749" s="54"/>
      <c r="B749" s="54"/>
      <c r="C749" s="54"/>
      <c r="D749" s="54"/>
      <c r="E749" s="54"/>
      <c r="F749" s="73"/>
      <c r="G749" s="5"/>
      <c r="H749" s="5"/>
      <c r="I749" s="5"/>
      <c r="J749" s="5"/>
      <c r="K749" s="5"/>
      <c r="L749" s="5"/>
      <c r="M749" s="5"/>
      <c r="N749" s="5"/>
      <c r="O749" s="5"/>
      <c r="P749" s="12"/>
    </row>
    <row r="750" ht="15.75" customHeight="1" spans="1:16">
      <c r="A750" s="54"/>
      <c r="B750" s="54"/>
      <c r="C750" s="54"/>
      <c r="D750" s="54"/>
      <c r="E750" s="54"/>
      <c r="F750" s="73"/>
      <c r="G750" s="5"/>
      <c r="H750" s="5"/>
      <c r="I750" s="5"/>
      <c r="J750" s="5"/>
      <c r="K750" s="5"/>
      <c r="L750" s="5"/>
      <c r="M750" s="5"/>
      <c r="N750" s="5"/>
      <c r="O750" s="5"/>
      <c r="P750" s="12"/>
    </row>
    <row r="751" ht="15.75" customHeight="1" spans="1:16">
      <c r="A751" s="54"/>
      <c r="B751" s="54"/>
      <c r="C751" s="54"/>
      <c r="D751" s="54"/>
      <c r="E751" s="54"/>
      <c r="F751" s="73"/>
      <c r="G751" s="5"/>
      <c r="H751" s="5"/>
      <c r="I751" s="5"/>
      <c r="J751" s="5"/>
      <c r="K751" s="5"/>
      <c r="L751" s="5"/>
      <c r="M751" s="5"/>
      <c r="N751" s="5"/>
      <c r="O751" s="5"/>
      <c r="P751" s="12"/>
    </row>
    <row r="752" ht="15.75" customHeight="1" spans="1:16">
      <c r="A752" s="54"/>
      <c r="B752" s="54"/>
      <c r="C752" s="54"/>
      <c r="D752" s="54"/>
      <c r="E752" s="54"/>
      <c r="F752" s="73"/>
      <c r="G752" s="5"/>
      <c r="H752" s="5"/>
      <c r="I752" s="5"/>
      <c r="J752" s="5"/>
      <c r="K752" s="5"/>
      <c r="L752" s="5"/>
      <c r="M752" s="5"/>
      <c r="N752" s="5"/>
      <c r="O752" s="5"/>
      <c r="P752" s="12"/>
    </row>
    <row r="753" ht="15.75" customHeight="1" spans="1:16">
      <c r="A753" s="54"/>
      <c r="B753" s="54"/>
      <c r="C753" s="54"/>
      <c r="D753" s="54"/>
      <c r="E753" s="54"/>
      <c r="F753" s="73"/>
      <c r="G753" s="5"/>
      <c r="H753" s="5"/>
      <c r="I753" s="5"/>
      <c r="J753" s="5"/>
      <c r="K753" s="5"/>
      <c r="L753" s="5"/>
      <c r="M753" s="5"/>
      <c r="N753" s="5"/>
      <c r="O753" s="5"/>
      <c r="P753" s="12"/>
    </row>
    <row r="754" ht="15.75" customHeight="1" spans="1:16">
      <c r="A754" s="54"/>
      <c r="B754" s="54"/>
      <c r="C754" s="54"/>
      <c r="D754" s="54"/>
      <c r="E754" s="54"/>
      <c r="F754" s="73"/>
      <c r="G754" s="5"/>
      <c r="H754" s="5"/>
      <c r="I754" s="5"/>
      <c r="J754" s="5"/>
      <c r="K754" s="5"/>
      <c r="L754" s="5"/>
      <c r="M754" s="5"/>
      <c r="N754" s="5"/>
      <c r="O754" s="5"/>
      <c r="P754" s="12"/>
    </row>
    <row r="755" ht="15.75" customHeight="1" spans="1:16">
      <c r="A755" s="54"/>
      <c r="B755" s="54"/>
      <c r="C755" s="54"/>
      <c r="D755" s="54"/>
      <c r="E755" s="54"/>
      <c r="F755" s="73"/>
      <c r="G755" s="5"/>
      <c r="H755" s="5"/>
      <c r="I755" s="5"/>
      <c r="J755" s="5"/>
      <c r="K755" s="5"/>
      <c r="L755" s="5"/>
      <c r="M755" s="5"/>
      <c r="N755" s="5"/>
      <c r="O755" s="5"/>
      <c r="P755" s="12"/>
    </row>
    <row r="756" ht="15.75" customHeight="1" spans="1:16">
      <c r="A756" s="54"/>
      <c r="B756" s="54"/>
      <c r="C756" s="54"/>
      <c r="D756" s="54"/>
      <c r="E756" s="54"/>
      <c r="F756" s="73"/>
      <c r="G756" s="5"/>
      <c r="H756" s="5"/>
      <c r="I756" s="5"/>
      <c r="J756" s="5"/>
      <c r="K756" s="5"/>
      <c r="L756" s="5"/>
      <c r="M756" s="5"/>
      <c r="N756" s="5"/>
      <c r="O756" s="5"/>
      <c r="P756" s="12"/>
    </row>
    <row r="757" ht="15.75" customHeight="1" spans="1:16">
      <c r="A757" s="54"/>
      <c r="B757" s="54"/>
      <c r="C757" s="54"/>
      <c r="D757" s="54"/>
      <c r="E757" s="54"/>
      <c r="F757" s="73"/>
      <c r="G757" s="5"/>
      <c r="H757" s="5"/>
      <c r="I757" s="5"/>
      <c r="J757" s="5"/>
      <c r="K757" s="5"/>
      <c r="L757" s="5"/>
      <c r="M757" s="5"/>
      <c r="N757" s="5"/>
      <c r="O757" s="5"/>
      <c r="P757" s="12"/>
    </row>
    <row r="758" ht="15.75" customHeight="1" spans="1:16">
      <c r="A758" s="54"/>
      <c r="B758" s="54"/>
      <c r="C758" s="54"/>
      <c r="D758" s="54"/>
      <c r="E758" s="54"/>
      <c r="F758" s="73"/>
      <c r="G758" s="5"/>
      <c r="H758" s="5"/>
      <c r="I758" s="5"/>
      <c r="J758" s="5"/>
      <c r="K758" s="5"/>
      <c r="L758" s="5"/>
      <c r="M758" s="5"/>
      <c r="N758" s="5"/>
      <c r="O758" s="5"/>
      <c r="P758" s="12"/>
    </row>
    <row r="759" ht="15.75" customHeight="1" spans="1:16">
      <c r="A759" s="54"/>
      <c r="B759" s="54"/>
      <c r="C759" s="54"/>
      <c r="D759" s="54"/>
      <c r="E759" s="54"/>
      <c r="F759" s="73"/>
      <c r="G759" s="5"/>
      <c r="H759" s="5"/>
      <c r="I759" s="5"/>
      <c r="J759" s="5"/>
      <c r="K759" s="5"/>
      <c r="L759" s="5"/>
      <c r="M759" s="5"/>
      <c r="N759" s="5"/>
      <c r="O759" s="5"/>
      <c r="P759" s="12"/>
    </row>
    <row r="760" ht="15.75" customHeight="1" spans="1:16">
      <c r="A760" s="54"/>
      <c r="B760" s="54"/>
      <c r="C760" s="54"/>
      <c r="D760" s="54"/>
      <c r="E760" s="54"/>
      <c r="F760" s="73"/>
      <c r="G760" s="5"/>
      <c r="H760" s="5"/>
      <c r="I760" s="5"/>
      <c r="J760" s="5"/>
      <c r="K760" s="5"/>
      <c r="L760" s="5"/>
      <c r="M760" s="5"/>
      <c r="N760" s="5"/>
      <c r="O760" s="5"/>
      <c r="P760" s="12"/>
    </row>
    <row r="761" ht="15.75" customHeight="1" spans="1:16">
      <c r="A761" s="54"/>
      <c r="B761" s="54"/>
      <c r="C761" s="54"/>
      <c r="D761" s="54"/>
      <c r="E761" s="54"/>
      <c r="F761" s="73"/>
      <c r="G761" s="5"/>
      <c r="H761" s="5"/>
      <c r="I761" s="5"/>
      <c r="J761" s="5"/>
      <c r="K761" s="5"/>
      <c r="L761" s="5"/>
      <c r="M761" s="5"/>
      <c r="N761" s="5"/>
      <c r="O761" s="5"/>
      <c r="P761" s="12"/>
    </row>
    <row r="762" ht="15.75" customHeight="1" spans="1:16">
      <c r="A762" s="54"/>
      <c r="B762" s="54"/>
      <c r="C762" s="54"/>
      <c r="D762" s="54"/>
      <c r="E762" s="54"/>
      <c r="F762" s="73"/>
      <c r="G762" s="5"/>
      <c r="H762" s="5"/>
      <c r="I762" s="5"/>
      <c r="J762" s="5"/>
      <c r="K762" s="5"/>
      <c r="L762" s="5"/>
      <c r="M762" s="5"/>
      <c r="N762" s="5"/>
      <c r="O762" s="5"/>
      <c r="P762" s="12"/>
    </row>
    <row r="763" ht="15.75" customHeight="1" spans="1:16">
      <c r="A763" s="54"/>
      <c r="B763" s="54"/>
      <c r="C763" s="54"/>
      <c r="D763" s="54"/>
      <c r="E763" s="54"/>
      <c r="F763" s="73"/>
      <c r="G763" s="5"/>
      <c r="H763" s="5"/>
      <c r="I763" s="5"/>
      <c r="J763" s="5"/>
      <c r="K763" s="5"/>
      <c r="L763" s="5"/>
      <c r="M763" s="5"/>
      <c r="N763" s="5"/>
      <c r="O763" s="5"/>
      <c r="P763" s="12"/>
    </row>
    <row r="764" ht="15.75" customHeight="1" spans="1:16">
      <c r="A764" s="54"/>
      <c r="B764" s="54"/>
      <c r="C764" s="54"/>
      <c r="D764" s="54"/>
      <c r="E764" s="54"/>
      <c r="F764" s="73"/>
      <c r="G764" s="5"/>
      <c r="H764" s="5"/>
      <c r="I764" s="5"/>
      <c r="J764" s="5"/>
      <c r="K764" s="5"/>
      <c r="L764" s="5"/>
      <c r="M764" s="5"/>
      <c r="N764" s="5"/>
      <c r="O764" s="5"/>
      <c r="P764" s="12"/>
    </row>
    <row r="765" ht="15.75" customHeight="1" spans="1:16">
      <c r="A765" s="54"/>
      <c r="B765" s="54"/>
      <c r="C765" s="54"/>
      <c r="D765" s="54"/>
      <c r="E765" s="54"/>
      <c r="F765" s="73"/>
      <c r="G765" s="5"/>
      <c r="H765" s="5"/>
      <c r="I765" s="5"/>
      <c r="J765" s="5"/>
      <c r="K765" s="5"/>
      <c r="L765" s="5"/>
      <c r="M765" s="5"/>
      <c r="N765" s="5"/>
      <c r="O765" s="5"/>
      <c r="P765" s="12"/>
    </row>
    <row r="766" ht="15.75" customHeight="1" spans="1:16">
      <c r="A766" s="54"/>
      <c r="B766" s="54"/>
      <c r="C766" s="54"/>
      <c r="D766" s="54"/>
      <c r="E766" s="54"/>
      <c r="F766" s="73"/>
      <c r="G766" s="5"/>
      <c r="H766" s="5"/>
      <c r="I766" s="5"/>
      <c r="J766" s="5"/>
      <c r="K766" s="5"/>
      <c r="L766" s="5"/>
      <c r="M766" s="5"/>
      <c r="N766" s="5"/>
      <c r="O766" s="5"/>
      <c r="P766" s="12"/>
    </row>
    <row r="767" ht="15.75" customHeight="1" spans="1:16">
      <c r="A767" s="54"/>
      <c r="B767" s="54"/>
      <c r="C767" s="54"/>
      <c r="D767" s="54"/>
      <c r="E767" s="54"/>
      <c r="F767" s="73"/>
      <c r="G767" s="5"/>
      <c r="H767" s="5"/>
      <c r="I767" s="5"/>
      <c r="J767" s="5"/>
      <c r="K767" s="5"/>
      <c r="L767" s="5"/>
      <c r="M767" s="5"/>
      <c r="N767" s="5"/>
      <c r="O767" s="5"/>
      <c r="P767" s="12"/>
    </row>
    <row r="768" ht="15.75" customHeight="1" spans="1:16">
      <c r="A768" s="54"/>
      <c r="B768" s="54"/>
      <c r="C768" s="54"/>
      <c r="D768" s="54"/>
      <c r="E768" s="54"/>
      <c r="F768" s="73"/>
      <c r="G768" s="5"/>
      <c r="H768" s="5"/>
      <c r="I768" s="5"/>
      <c r="J768" s="5"/>
      <c r="K768" s="5"/>
      <c r="L768" s="5"/>
      <c r="M768" s="5"/>
      <c r="N768" s="5"/>
      <c r="O768" s="5"/>
      <c r="P768" s="12"/>
    </row>
    <row r="769" ht="15.75" customHeight="1" spans="1:16">
      <c r="A769" s="54"/>
      <c r="B769" s="54"/>
      <c r="C769" s="54"/>
      <c r="D769" s="54"/>
      <c r="E769" s="54"/>
      <c r="F769" s="73"/>
      <c r="G769" s="5"/>
      <c r="H769" s="5"/>
      <c r="I769" s="5"/>
      <c r="J769" s="5"/>
      <c r="K769" s="5"/>
      <c r="L769" s="5"/>
      <c r="M769" s="5"/>
      <c r="N769" s="5"/>
      <c r="O769" s="5"/>
      <c r="P769" s="12"/>
    </row>
    <row r="770" ht="15.75" customHeight="1" spans="1:16">
      <c r="A770" s="54"/>
      <c r="B770" s="54"/>
      <c r="C770" s="54"/>
      <c r="D770" s="54"/>
      <c r="E770" s="54"/>
      <c r="F770" s="73"/>
      <c r="G770" s="5"/>
      <c r="H770" s="5"/>
      <c r="I770" s="5"/>
      <c r="J770" s="5"/>
      <c r="K770" s="5"/>
      <c r="L770" s="5"/>
      <c r="M770" s="5"/>
      <c r="N770" s="5"/>
      <c r="O770" s="5"/>
      <c r="P770" s="12"/>
    </row>
    <row r="771" ht="15.75" customHeight="1" spans="1:16">
      <c r="A771" s="54"/>
      <c r="B771" s="54"/>
      <c r="C771" s="54"/>
      <c r="D771" s="54"/>
      <c r="E771" s="54"/>
      <c r="F771" s="73"/>
      <c r="G771" s="5"/>
      <c r="H771" s="5"/>
      <c r="I771" s="5"/>
      <c r="J771" s="5"/>
      <c r="K771" s="5"/>
      <c r="L771" s="5"/>
      <c r="M771" s="5"/>
      <c r="N771" s="5"/>
      <c r="O771" s="5"/>
      <c r="P771" s="12"/>
    </row>
    <row r="772" ht="15.75" customHeight="1" spans="1:16">
      <c r="A772" s="54"/>
      <c r="B772" s="54"/>
      <c r="C772" s="54"/>
      <c r="D772" s="54"/>
      <c r="E772" s="54"/>
      <c r="F772" s="73"/>
      <c r="G772" s="5"/>
      <c r="H772" s="5"/>
      <c r="I772" s="5"/>
      <c r="J772" s="5"/>
      <c r="K772" s="5"/>
      <c r="L772" s="5"/>
      <c r="M772" s="5"/>
      <c r="N772" s="5"/>
      <c r="O772" s="5"/>
      <c r="P772" s="12"/>
    </row>
    <row r="773" ht="15.75" customHeight="1" spans="1:16">
      <c r="A773" s="54"/>
      <c r="B773" s="54"/>
      <c r="C773" s="54"/>
      <c r="D773" s="54"/>
      <c r="E773" s="54"/>
      <c r="F773" s="73"/>
      <c r="G773" s="5"/>
      <c r="H773" s="5"/>
      <c r="I773" s="5"/>
      <c r="J773" s="5"/>
      <c r="K773" s="5"/>
      <c r="L773" s="5"/>
      <c r="M773" s="5"/>
      <c r="N773" s="5"/>
      <c r="O773" s="5"/>
      <c r="P773" s="12"/>
    </row>
    <row r="774" ht="15.75" customHeight="1" spans="1:16">
      <c r="A774" s="54"/>
      <c r="B774" s="54"/>
      <c r="C774" s="54"/>
      <c r="D774" s="54"/>
      <c r="E774" s="54"/>
      <c r="F774" s="73"/>
      <c r="G774" s="5"/>
      <c r="H774" s="5"/>
      <c r="I774" s="5"/>
      <c r="J774" s="5"/>
      <c r="K774" s="5"/>
      <c r="L774" s="5"/>
      <c r="M774" s="5"/>
      <c r="N774" s="5"/>
      <c r="O774" s="5"/>
      <c r="P774" s="12"/>
    </row>
    <row r="775" ht="15.75" customHeight="1" spans="1:16">
      <c r="A775" s="54"/>
      <c r="B775" s="54"/>
      <c r="C775" s="54"/>
      <c r="D775" s="54"/>
      <c r="E775" s="54"/>
      <c r="F775" s="73"/>
      <c r="G775" s="5"/>
      <c r="H775" s="5"/>
      <c r="I775" s="5"/>
      <c r="J775" s="5"/>
      <c r="K775" s="5"/>
      <c r="L775" s="5"/>
      <c r="M775" s="5"/>
      <c r="N775" s="5"/>
      <c r="O775" s="5"/>
      <c r="P775" s="12"/>
    </row>
    <row r="776" ht="15.75" customHeight="1" spans="1:16">
      <c r="A776" s="54"/>
      <c r="B776" s="54"/>
      <c r="C776" s="54"/>
      <c r="D776" s="54"/>
      <c r="E776" s="54"/>
      <c r="F776" s="73"/>
      <c r="G776" s="5"/>
      <c r="H776" s="5"/>
      <c r="I776" s="5"/>
      <c r="J776" s="5"/>
      <c r="K776" s="5"/>
      <c r="L776" s="5"/>
      <c r="M776" s="5"/>
      <c r="N776" s="5"/>
      <c r="O776" s="5"/>
      <c r="P776" s="12"/>
    </row>
    <row r="777" ht="15.75" customHeight="1" spans="1:16">
      <c r="A777" s="54"/>
      <c r="B777" s="54"/>
      <c r="C777" s="54"/>
      <c r="D777" s="54"/>
      <c r="E777" s="54"/>
      <c r="F777" s="73"/>
      <c r="G777" s="5"/>
      <c r="H777" s="5"/>
      <c r="I777" s="5"/>
      <c r="J777" s="5"/>
      <c r="K777" s="5"/>
      <c r="L777" s="5"/>
      <c r="M777" s="5"/>
      <c r="N777" s="5"/>
      <c r="O777" s="5"/>
      <c r="P777" s="12"/>
    </row>
    <row r="778" ht="15.75" customHeight="1" spans="1:16">
      <c r="A778" s="54"/>
      <c r="B778" s="54"/>
      <c r="C778" s="54"/>
      <c r="D778" s="54"/>
      <c r="E778" s="54"/>
      <c r="F778" s="73"/>
      <c r="G778" s="5"/>
      <c r="H778" s="5"/>
      <c r="I778" s="5"/>
      <c r="J778" s="5"/>
      <c r="K778" s="5"/>
      <c r="L778" s="5"/>
      <c r="M778" s="5"/>
      <c r="N778" s="5"/>
      <c r="O778" s="5"/>
      <c r="P778" s="12"/>
    </row>
    <row r="779" ht="15.75" customHeight="1" spans="1:16">
      <c r="A779" s="54"/>
      <c r="B779" s="54"/>
      <c r="C779" s="54"/>
      <c r="D779" s="54"/>
      <c r="E779" s="54"/>
      <c r="F779" s="73"/>
      <c r="G779" s="5"/>
      <c r="H779" s="5"/>
      <c r="I779" s="5"/>
      <c r="J779" s="5"/>
      <c r="K779" s="5"/>
      <c r="L779" s="5"/>
      <c r="M779" s="5"/>
      <c r="N779" s="5"/>
      <c r="O779" s="5"/>
      <c r="P779" s="12"/>
    </row>
    <row r="780" ht="15.75" customHeight="1" spans="1:16">
      <c r="A780" s="54"/>
      <c r="B780" s="54"/>
      <c r="C780" s="54"/>
      <c r="D780" s="54"/>
      <c r="E780" s="54"/>
      <c r="F780" s="73"/>
      <c r="G780" s="5"/>
      <c r="H780" s="5"/>
      <c r="I780" s="5"/>
      <c r="J780" s="5"/>
      <c r="K780" s="5"/>
      <c r="L780" s="5"/>
      <c r="M780" s="5"/>
      <c r="N780" s="5"/>
      <c r="O780" s="5"/>
      <c r="P780" s="12"/>
    </row>
    <row r="781" ht="15.75" customHeight="1" spans="1:16">
      <c r="A781" s="54"/>
      <c r="B781" s="54"/>
      <c r="C781" s="54"/>
      <c r="D781" s="54"/>
      <c r="E781" s="54"/>
      <c r="F781" s="73"/>
      <c r="G781" s="5"/>
      <c r="H781" s="5"/>
      <c r="I781" s="5"/>
      <c r="J781" s="5"/>
      <c r="K781" s="5"/>
      <c r="L781" s="5"/>
      <c r="M781" s="5"/>
      <c r="N781" s="5"/>
      <c r="O781" s="5"/>
      <c r="P781" s="12"/>
    </row>
    <row r="782" ht="15.75" customHeight="1" spans="1:16">
      <c r="A782" s="54"/>
      <c r="B782" s="54"/>
      <c r="C782" s="54"/>
      <c r="D782" s="54"/>
      <c r="E782" s="54"/>
      <c r="F782" s="73"/>
      <c r="G782" s="5"/>
      <c r="H782" s="5"/>
      <c r="I782" s="5"/>
      <c r="J782" s="5"/>
      <c r="K782" s="5"/>
      <c r="L782" s="5"/>
      <c r="M782" s="5"/>
      <c r="N782" s="5"/>
      <c r="O782" s="5"/>
      <c r="P782" s="12"/>
    </row>
    <row r="783" ht="15.75" customHeight="1" spans="1:16">
      <c r="A783" s="54"/>
      <c r="B783" s="54"/>
      <c r="C783" s="54"/>
      <c r="D783" s="54"/>
      <c r="E783" s="54"/>
      <c r="F783" s="73"/>
      <c r="G783" s="5"/>
      <c r="H783" s="5"/>
      <c r="I783" s="5"/>
      <c r="J783" s="5"/>
      <c r="K783" s="5"/>
      <c r="L783" s="5"/>
      <c r="M783" s="5"/>
      <c r="N783" s="5"/>
      <c r="O783" s="5"/>
      <c r="P783" s="12"/>
    </row>
    <row r="784" ht="15.75" customHeight="1" spans="1:16">
      <c r="A784" s="54"/>
      <c r="B784" s="54"/>
      <c r="C784" s="54"/>
      <c r="D784" s="54"/>
      <c r="E784" s="54"/>
      <c r="F784" s="73"/>
      <c r="G784" s="5"/>
      <c r="H784" s="5"/>
      <c r="I784" s="5"/>
      <c r="J784" s="5"/>
      <c r="K784" s="5"/>
      <c r="L784" s="5"/>
      <c r="M784" s="5"/>
      <c r="N784" s="5"/>
      <c r="O784" s="5"/>
      <c r="P784" s="12"/>
    </row>
    <row r="785" ht="15.75" customHeight="1" spans="1:16">
      <c r="A785" s="54"/>
      <c r="B785" s="54"/>
      <c r="C785" s="54"/>
      <c r="D785" s="54"/>
      <c r="E785" s="54"/>
      <c r="F785" s="73"/>
      <c r="G785" s="5"/>
      <c r="H785" s="5"/>
      <c r="I785" s="5"/>
      <c r="J785" s="5"/>
      <c r="K785" s="5"/>
      <c r="L785" s="5"/>
      <c r="M785" s="5"/>
      <c r="N785" s="5"/>
      <c r="O785" s="5"/>
      <c r="P785" s="12"/>
    </row>
    <row r="786" ht="15.75" customHeight="1" spans="1:16">
      <c r="A786" s="54"/>
      <c r="B786" s="54"/>
      <c r="C786" s="54"/>
      <c r="D786" s="54"/>
      <c r="E786" s="54"/>
      <c r="F786" s="73"/>
      <c r="G786" s="5"/>
      <c r="H786" s="5"/>
      <c r="I786" s="5"/>
      <c r="J786" s="5"/>
      <c r="K786" s="5"/>
      <c r="L786" s="5"/>
      <c r="M786" s="5"/>
      <c r="N786" s="5"/>
      <c r="O786" s="5"/>
      <c r="P786" s="12"/>
    </row>
    <row r="787" ht="15.75" customHeight="1" spans="1:16">
      <c r="A787" s="54"/>
      <c r="B787" s="54"/>
      <c r="C787" s="54"/>
      <c r="D787" s="54"/>
      <c r="E787" s="54"/>
      <c r="F787" s="73"/>
      <c r="G787" s="5"/>
      <c r="H787" s="5"/>
      <c r="I787" s="5"/>
      <c r="J787" s="5"/>
      <c r="K787" s="5"/>
      <c r="L787" s="5"/>
      <c r="M787" s="5"/>
      <c r="N787" s="5"/>
      <c r="O787" s="5"/>
      <c r="P787" s="12"/>
    </row>
    <row r="788" ht="15.75" customHeight="1" spans="1:16">
      <c r="A788" s="54"/>
      <c r="B788" s="54"/>
      <c r="C788" s="54"/>
      <c r="D788" s="54"/>
      <c r="E788" s="54"/>
      <c r="F788" s="73"/>
      <c r="G788" s="5"/>
      <c r="H788" s="5"/>
      <c r="I788" s="5"/>
      <c r="J788" s="5"/>
      <c r="K788" s="5"/>
      <c r="L788" s="5"/>
      <c r="M788" s="5"/>
      <c r="N788" s="5"/>
      <c r="O788" s="5"/>
      <c r="P788" s="12"/>
    </row>
    <row r="789" ht="15.75" customHeight="1" spans="1:16">
      <c r="A789" s="54"/>
      <c r="B789" s="54"/>
      <c r="C789" s="54"/>
      <c r="D789" s="54"/>
      <c r="E789" s="54"/>
      <c r="F789" s="73"/>
      <c r="G789" s="5"/>
      <c r="H789" s="5"/>
      <c r="I789" s="5"/>
      <c r="J789" s="5"/>
      <c r="K789" s="5"/>
      <c r="L789" s="5"/>
      <c r="M789" s="5"/>
      <c r="N789" s="5"/>
      <c r="O789" s="5"/>
      <c r="P789" s="12"/>
    </row>
    <row r="790" ht="15.75" customHeight="1" spans="1:16">
      <c r="A790" s="54"/>
      <c r="B790" s="54"/>
      <c r="C790" s="54"/>
      <c r="D790" s="54"/>
      <c r="E790" s="54"/>
      <c r="F790" s="73"/>
      <c r="G790" s="5"/>
      <c r="H790" s="5"/>
      <c r="I790" s="5"/>
      <c r="J790" s="5"/>
      <c r="K790" s="5"/>
      <c r="L790" s="5"/>
      <c r="M790" s="5"/>
      <c r="N790" s="5"/>
      <c r="O790" s="5"/>
      <c r="P790" s="12"/>
    </row>
    <row r="791" ht="15.75" customHeight="1" spans="1:16">
      <c r="A791" s="54"/>
      <c r="B791" s="54"/>
      <c r="C791" s="54"/>
      <c r="D791" s="54"/>
      <c r="E791" s="54"/>
      <c r="F791" s="73"/>
      <c r="G791" s="5"/>
      <c r="H791" s="5"/>
      <c r="I791" s="5"/>
      <c r="J791" s="5"/>
      <c r="K791" s="5"/>
      <c r="L791" s="5"/>
      <c r="M791" s="5"/>
      <c r="N791" s="5"/>
      <c r="O791" s="5"/>
      <c r="P791" s="12"/>
    </row>
    <row r="792" ht="15.75" customHeight="1" spans="1:16">
      <c r="A792" s="54"/>
      <c r="B792" s="54"/>
      <c r="C792" s="54"/>
      <c r="D792" s="54"/>
      <c r="E792" s="54"/>
      <c r="F792" s="73"/>
      <c r="G792" s="5"/>
      <c r="H792" s="5"/>
      <c r="I792" s="5"/>
      <c r="J792" s="5"/>
      <c r="K792" s="5"/>
      <c r="L792" s="5"/>
      <c r="M792" s="5"/>
      <c r="N792" s="5"/>
      <c r="O792" s="5"/>
      <c r="P792" s="12"/>
    </row>
    <row r="793" ht="15.75" customHeight="1" spans="1:16">
      <c r="A793" s="54"/>
      <c r="B793" s="54"/>
      <c r="C793" s="54"/>
      <c r="D793" s="54"/>
      <c r="E793" s="54"/>
      <c r="F793" s="73"/>
      <c r="G793" s="5"/>
      <c r="H793" s="5"/>
      <c r="I793" s="5"/>
      <c r="J793" s="5"/>
      <c r="K793" s="5"/>
      <c r="L793" s="5"/>
      <c r="M793" s="5"/>
      <c r="N793" s="5"/>
      <c r="O793" s="5"/>
      <c r="P793" s="12"/>
    </row>
    <row r="794" ht="15.75" customHeight="1" spans="1:16">
      <c r="A794" s="54"/>
      <c r="B794" s="54"/>
      <c r="C794" s="54"/>
      <c r="D794" s="54"/>
      <c r="E794" s="54"/>
      <c r="F794" s="73"/>
      <c r="G794" s="5"/>
      <c r="H794" s="5"/>
      <c r="I794" s="5"/>
      <c r="J794" s="5"/>
      <c r="K794" s="5"/>
      <c r="L794" s="5"/>
      <c r="M794" s="5"/>
      <c r="N794" s="5"/>
      <c r="O794" s="5"/>
      <c r="P794" s="12"/>
    </row>
    <row r="795" ht="15.75" customHeight="1" spans="1:16">
      <c r="A795" s="54"/>
      <c r="B795" s="54"/>
      <c r="C795" s="54"/>
      <c r="D795" s="54"/>
      <c r="E795" s="54"/>
      <c r="F795" s="73"/>
      <c r="G795" s="5"/>
      <c r="H795" s="5"/>
      <c r="I795" s="5"/>
      <c r="J795" s="5"/>
      <c r="K795" s="5"/>
      <c r="L795" s="5"/>
      <c r="M795" s="5"/>
      <c r="N795" s="5"/>
      <c r="O795" s="5"/>
      <c r="P795" s="12"/>
    </row>
    <row r="796" ht="15.75" customHeight="1" spans="1:16">
      <c r="A796" s="54"/>
      <c r="B796" s="54"/>
      <c r="C796" s="54"/>
      <c r="D796" s="54"/>
      <c r="E796" s="54"/>
      <c r="F796" s="73"/>
      <c r="G796" s="5"/>
      <c r="H796" s="5"/>
      <c r="I796" s="5"/>
      <c r="J796" s="5"/>
      <c r="K796" s="5"/>
      <c r="L796" s="5"/>
      <c r="M796" s="5"/>
      <c r="N796" s="5"/>
      <c r="O796" s="5"/>
      <c r="P796" s="12"/>
    </row>
    <row r="797" ht="15.75" customHeight="1" spans="1:16">
      <c r="A797" s="54"/>
      <c r="B797" s="54"/>
      <c r="C797" s="54"/>
      <c r="D797" s="54"/>
      <c r="E797" s="54"/>
      <c r="F797" s="73"/>
      <c r="G797" s="5"/>
      <c r="H797" s="5"/>
      <c r="I797" s="5"/>
      <c r="J797" s="5"/>
      <c r="K797" s="5"/>
      <c r="L797" s="5"/>
      <c r="M797" s="5"/>
      <c r="N797" s="5"/>
      <c r="O797" s="5"/>
      <c r="P797" s="12"/>
    </row>
    <row r="798" ht="15.75" customHeight="1" spans="1:16">
      <c r="A798" s="54"/>
      <c r="B798" s="54"/>
      <c r="C798" s="54"/>
      <c r="D798" s="54"/>
      <c r="E798" s="54"/>
      <c r="F798" s="73"/>
      <c r="G798" s="5"/>
      <c r="H798" s="5"/>
      <c r="I798" s="5"/>
      <c r="J798" s="5"/>
      <c r="K798" s="5"/>
      <c r="L798" s="5"/>
      <c r="M798" s="5"/>
      <c r="N798" s="5"/>
      <c r="O798" s="5"/>
      <c r="P798" s="12"/>
    </row>
    <row r="799" ht="15.75" customHeight="1" spans="1:16">
      <c r="A799" s="54"/>
      <c r="B799" s="54"/>
      <c r="C799" s="54"/>
      <c r="D799" s="54"/>
      <c r="E799" s="54"/>
      <c r="F799" s="73"/>
      <c r="G799" s="5"/>
      <c r="H799" s="5"/>
      <c r="I799" s="5"/>
      <c r="J799" s="5"/>
      <c r="K799" s="5"/>
      <c r="L799" s="5"/>
      <c r="M799" s="5"/>
      <c r="N799" s="5"/>
      <c r="O799" s="5"/>
      <c r="P799" s="12"/>
    </row>
    <row r="800" ht="15.75" customHeight="1" spans="1:16">
      <c r="A800" s="54"/>
      <c r="B800" s="54"/>
      <c r="C800" s="54"/>
      <c r="D800" s="54"/>
      <c r="E800" s="54"/>
      <c r="F800" s="73"/>
      <c r="G800" s="5"/>
      <c r="H800" s="5"/>
      <c r="I800" s="5"/>
      <c r="J800" s="5"/>
      <c r="K800" s="5"/>
      <c r="L800" s="5"/>
      <c r="M800" s="5"/>
      <c r="N800" s="5"/>
      <c r="O800" s="5"/>
      <c r="P800" s="12"/>
    </row>
    <row r="801" ht="15.75" customHeight="1" spans="1:16">
      <c r="A801" s="54"/>
      <c r="B801" s="54"/>
      <c r="C801" s="54"/>
      <c r="D801" s="54"/>
      <c r="E801" s="54"/>
      <c r="F801" s="73"/>
      <c r="G801" s="5"/>
      <c r="H801" s="5"/>
      <c r="I801" s="5"/>
      <c r="J801" s="5"/>
      <c r="K801" s="5"/>
      <c r="L801" s="5"/>
      <c r="M801" s="5"/>
      <c r="N801" s="5"/>
      <c r="O801" s="5"/>
      <c r="P801" s="12"/>
    </row>
    <row r="802" ht="15.75" customHeight="1" spans="1:16">
      <c r="A802" s="54"/>
      <c r="B802" s="54"/>
      <c r="C802" s="54"/>
      <c r="D802" s="54"/>
      <c r="E802" s="54"/>
      <c r="F802" s="73"/>
      <c r="G802" s="5"/>
      <c r="H802" s="5"/>
      <c r="I802" s="5"/>
      <c r="J802" s="5"/>
      <c r="K802" s="5"/>
      <c r="L802" s="5"/>
      <c r="M802" s="5"/>
      <c r="N802" s="5"/>
      <c r="O802" s="5"/>
      <c r="P802" s="12"/>
    </row>
    <row r="803" ht="15.75" customHeight="1" spans="1:16">
      <c r="A803" s="54"/>
      <c r="B803" s="54"/>
      <c r="C803" s="54"/>
      <c r="D803" s="54"/>
      <c r="E803" s="54"/>
      <c r="F803" s="73"/>
      <c r="G803" s="73"/>
      <c r="H803" s="73"/>
      <c r="I803" s="73"/>
      <c r="J803" s="73"/>
      <c r="K803" s="73"/>
      <c r="L803" s="73"/>
      <c r="M803" s="73"/>
      <c r="N803" s="73"/>
      <c r="O803" s="73"/>
      <c r="P803" s="12"/>
    </row>
    <row r="804" ht="15.75" customHeight="1" spans="1:16">
      <c r="A804" s="54"/>
      <c r="B804" s="54"/>
      <c r="C804" s="54"/>
      <c r="D804" s="54"/>
      <c r="E804" s="54"/>
      <c r="F804" s="73"/>
      <c r="G804" s="73"/>
      <c r="H804" s="73"/>
      <c r="I804" s="73"/>
      <c r="J804" s="73"/>
      <c r="K804" s="73"/>
      <c r="L804" s="73"/>
      <c r="M804" s="73"/>
      <c r="N804" s="73"/>
      <c r="O804" s="73"/>
      <c r="P804" s="12"/>
    </row>
    <row r="805" ht="15.75" customHeight="1" spans="1:16">
      <c r="A805" s="54"/>
      <c r="B805" s="54"/>
      <c r="C805" s="54"/>
      <c r="D805" s="54"/>
      <c r="E805" s="54"/>
      <c r="F805" s="73"/>
      <c r="G805" s="73"/>
      <c r="H805" s="73"/>
      <c r="I805" s="73"/>
      <c r="J805" s="73"/>
      <c r="K805" s="73"/>
      <c r="L805" s="73"/>
      <c r="M805" s="73"/>
      <c r="N805" s="73"/>
      <c r="O805" s="73"/>
      <c r="P805" s="12"/>
    </row>
    <row r="806" ht="15.75" customHeight="1" spans="1:16">
      <c r="A806" s="54"/>
      <c r="B806" s="54"/>
      <c r="C806" s="54"/>
      <c r="D806" s="54"/>
      <c r="E806" s="54"/>
      <c r="F806" s="73"/>
      <c r="G806" s="73"/>
      <c r="H806" s="73"/>
      <c r="I806" s="73"/>
      <c r="J806" s="73"/>
      <c r="K806" s="73"/>
      <c r="L806" s="73"/>
      <c r="M806" s="73"/>
      <c r="N806" s="73"/>
      <c r="O806" s="73"/>
      <c r="P806" s="12"/>
    </row>
    <row r="807" ht="15.75" customHeight="1" spans="1:16">
      <c r="A807" s="54"/>
      <c r="B807" s="54"/>
      <c r="C807" s="54"/>
      <c r="D807" s="54"/>
      <c r="E807" s="54"/>
      <c r="F807" s="73"/>
      <c r="G807" s="73"/>
      <c r="H807" s="73"/>
      <c r="I807" s="73"/>
      <c r="J807" s="73"/>
      <c r="K807" s="73"/>
      <c r="L807" s="73"/>
      <c r="M807" s="73"/>
      <c r="N807" s="73"/>
      <c r="O807" s="73"/>
      <c r="P807" s="12"/>
    </row>
    <row r="808" ht="15.75" customHeight="1" spans="1:16">
      <c r="A808" s="54"/>
      <c r="B808" s="54"/>
      <c r="C808" s="54"/>
      <c r="D808" s="54"/>
      <c r="E808" s="54"/>
      <c r="F808" s="73"/>
      <c r="G808" s="73"/>
      <c r="H808" s="73"/>
      <c r="I808" s="73"/>
      <c r="J808" s="73"/>
      <c r="K808" s="73"/>
      <c r="L808" s="73"/>
      <c r="M808" s="73"/>
      <c r="N808" s="73"/>
      <c r="O808" s="73"/>
      <c r="P808" s="12"/>
    </row>
    <row r="809" ht="15.75" customHeight="1" spans="1:16">
      <c r="A809" s="54"/>
      <c r="B809" s="54"/>
      <c r="C809" s="54"/>
      <c r="D809" s="54"/>
      <c r="E809" s="54"/>
      <c r="F809" s="73"/>
      <c r="G809" s="73"/>
      <c r="H809" s="73"/>
      <c r="I809" s="73"/>
      <c r="J809" s="73"/>
      <c r="K809" s="73"/>
      <c r="L809" s="73"/>
      <c r="M809" s="73"/>
      <c r="N809" s="73"/>
      <c r="O809" s="73"/>
      <c r="P809" s="12"/>
    </row>
    <row r="810" ht="15.75" customHeight="1" spans="1:16">
      <c r="A810" s="54"/>
      <c r="B810" s="54"/>
      <c r="C810" s="54"/>
      <c r="D810" s="54"/>
      <c r="E810" s="54"/>
      <c r="F810" s="73"/>
      <c r="G810" s="73"/>
      <c r="H810" s="73"/>
      <c r="I810" s="73"/>
      <c r="J810" s="73"/>
      <c r="K810" s="73"/>
      <c r="L810" s="73"/>
      <c r="M810" s="73"/>
      <c r="N810" s="73"/>
      <c r="O810" s="73"/>
      <c r="P810" s="12"/>
    </row>
    <row r="811" ht="15.75" customHeight="1" spans="1:16">
      <c r="A811" s="54"/>
      <c r="B811" s="54"/>
      <c r="C811" s="54"/>
      <c r="D811" s="54"/>
      <c r="E811" s="54"/>
      <c r="F811" s="73"/>
      <c r="G811" s="73"/>
      <c r="H811" s="73"/>
      <c r="I811" s="73"/>
      <c r="J811" s="73"/>
      <c r="K811" s="73"/>
      <c r="L811" s="73"/>
      <c r="M811" s="73"/>
      <c r="N811" s="73"/>
      <c r="O811" s="73"/>
      <c r="P811" s="12"/>
    </row>
    <row r="812" ht="15.75" customHeight="1" spans="1:16">
      <c r="A812" s="54"/>
      <c r="B812" s="54"/>
      <c r="C812" s="54"/>
      <c r="D812" s="54"/>
      <c r="E812" s="54"/>
      <c r="F812" s="73"/>
      <c r="G812" s="73"/>
      <c r="H812" s="73"/>
      <c r="I812" s="73"/>
      <c r="J812" s="73"/>
      <c r="K812" s="73"/>
      <c r="L812" s="73"/>
      <c r="M812" s="73"/>
      <c r="N812" s="73"/>
      <c r="O812" s="73"/>
      <c r="P812" s="12"/>
    </row>
    <row r="813" ht="15.75" customHeight="1" spans="1:16">
      <c r="A813" s="54"/>
      <c r="B813" s="54"/>
      <c r="C813" s="54"/>
      <c r="D813" s="54"/>
      <c r="E813" s="54"/>
      <c r="F813" s="73"/>
      <c r="G813" s="73"/>
      <c r="H813" s="73"/>
      <c r="I813" s="73"/>
      <c r="J813" s="73"/>
      <c r="K813" s="73"/>
      <c r="L813" s="73"/>
      <c r="M813" s="73"/>
      <c r="N813" s="73"/>
      <c r="O813" s="73"/>
      <c r="P813" s="12"/>
    </row>
    <row r="814" ht="15.75" customHeight="1" spans="1:16">
      <c r="A814" s="54"/>
      <c r="B814" s="54"/>
      <c r="C814" s="54"/>
      <c r="D814" s="54"/>
      <c r="E814" s="54"/>
      <c r="F814" s="73"/>
      <c r="G814" s="73"/>
      <c r="H814" s="73"/>
      <c r="I814" s="73"/>
      <c r="J814" s="73"/>
      <c r="K814" s="73"/>
      <c r="L814" s="73"/>
      <c r="M814" s="73"/>
      <c r="N814" s="73"/>
      <c r="O814" s="73"/>
      <c r="P814" s="12"/>
    </row>
    <row r="815" ht="15.75" customHeight="1" spans="1:16">
      <c r="A815" s="54"/>
      <c r="B815" s="54"/>
      <c r="C815" s="54"/>
      <c r="D815" s="54"/>
      <c r="E815" s="54"/>
      <c r="F815" s="73"/>
      <c r="G815" s="73"/>
      <c r="H815" s="73"/>
      <c r="I815" s="73"/>
      <c r="J815" s="73"/>
      <c r="K815" s="73"/>
      <c r="L815" s="73"/>
      <c r="M815" s="73"/>
      <c r="N815" s="73"/>
      <c r="O815" s="73"/>
      <c r="P815" s="12"/>
    </row>
    <row r="816" ht="15.75" customHeight="1" spans="1:16">
      <c r="A816" s="54"/>
      <c r="B816" s="54"/>
      <c r="C816" s="54"/>
      <c r="D816" s="54"/>
      <c r="E816" s="54"/>
      <c r="F816" s="73"/>
      <c r="G816" s="73"/>
      <c r="H816" s="73"/>
      <c r="I816" s="73"/>
      <c r="J816" s="73"/>
      <c r="K816" s="73"/>
      <c r="L816" s="73"/>
      <c r="M816" s="73"/>
      <c r="N816" s="73"/>
      <c r="O816" s="73"/>
      <c r="P816" s="12"/>
    </row>
    <row r="817" ht="15.75" customHeight="1" spans="1:16">
      <c r="A817" s="54"/>
      <c r="B817" s="54"/>
      <c r="C817" s="54"/>
      <c r="D817" s="54"/>
      <c r="E817" s="54"/>
      <c r="F817" s="73"/>
      <c r="G817" s="73"/>
      <c r="H817" s="73"/>
      <c r="I817" s="73"/>
      <c r="J817" s="73"/>
      <c r="K817" s="73"/>
      <c r="L817" s="73"/>
      <c r="M817" s="73"/>
      <c r="N817" s="73"/>
      <c r="O817" s="73"/>
      <c r="P817" s="12"/>
    </row>
    <row r="818" ht="15.75" customHeight="1" spans="1:16">
      <c r="A818" s="54"/>
      <c r="B818" s="54"/>
      <c r="C818" s="54"/>
      <c r="D818" s="54"/>
      <c r="E818" s="54"/>
      <c r="F818" s="73"/>
      <c r="G818" s="73"/>
      <c r="H818" s="73"/>
      <c r="I818" s="73"/>
      <c r="J818" s="73"/>
      <c r="K818" s="73"/>
      <c r="L818" s="73"/>
      <c r="M818" s="73"/>
      <c r="N818" s="73"/>
      <c r="O818" s="73"/>
      <c r="P818" s="12"/>
    </row>
    <row r="819" ht="15.75" customHeight="1" spans="1:16">
      <c r="A819" s="54"/>
      <c r="B819" s="54"/>
      <c r="C819" s="54"/>
      <c r="D819" s="54"/>
      <c r="E819" s="54"/>
      <c r="F819" s="73"/>
      <c r="G819" s="73"/>
      <c r="H819" s="73"/>
      <c r="I819" s="73"/>
      <c r="J819" s="73"/>
      <c r="K819" s="73"/>
      <c r="L819" s="73"/>
      <c r="M819" s="73"/>
      <c r="N819" s="73"/>
      <c r="O819" s="73"/>
      <c r="P819" s="12"/>
    </row>
    <row r="820" ht="15.75" customHeight="1" spans="1:16">
      <c r="A820" s="54"/>
      <c r="B820" s="54"/>
      <c r="C820" s="54"/>
      <c r="D820" s="54"/>
      <c r="E820" s="54"/>
      <c r="F820" s="73"/>
      <c r="G820" s="73"/>
      <c r="H820" s="73"/>
      <c r="I820" s="73"/>
      <c r="J820" s="73"/>
      <c r="K820" s="73"/>
      <c r="L820" s="73"/>
      <c r="M820" s="73"/>
      <c r="N820" s="73"/>
      <c r="O820" s="73"/>
      <c r="P820" s="12"/>
    </row>
    <row r="821" ht="15.75" customHeight="1" spans="1:16">
      <c r="A821" s="54"/>
      <c r="B821" s="54"/>
      <c r="C821" s="54"/>
      <c r="D821" s="54"/>
      <c r="E821" s="54"/>
      <c r="F821" s="73"/>
      <c r="G821" s="73"/>
      <c r="H821" s="73"/>
      <c r="I821" s="73"/>
      <c r="J821" s="73"/>
      <c r="K821" s="73"/>
      <c r="L821" s="73"/>
      <c r="M821" s="73"/>
      <c r="N821" s="73"/>
      <c r="O821" s="73"/>
      <c r="P821" s="12"/>
    </row>
    <row r="822" ht="15.75" customHeight="1" spans="1:16">
      <c r="A822" s="54"/>
      <c r="B822" s="54"/>
      <c r="C822" s="54"/>
      <c r="D822" s="54"/>
      <c r="E822" s="54"/>
      <c r="F822" s="73"/>
      <c r="G822" s="73"/>
      <c r="H822" s="73"/>
      <c r="I822" s="73"/>
      <c r="J822" s="73"/>
      <c r="K822" s="73"/>
      <c r="L822" s="73"/>
      <c r="M822" s="73"/>
      <c r="N822" s="73"/>
      <c r="O822" s="73"/>
      <c r="P822" s="12"/>
    </row>
    <row r="823" ht="15.75" customHeight="1" spans="1:16">
      <c r="A823" s="54"/>
      <c r="B823" s="54"/>
      <c r="C823" s="54"/>
      <c r="D823" s="54"/>
      <c r="E823" s="54"/>
      <c r="F823" s="73"/>
      <c r="G823" s="73"/>
      <c r="H823" s="73"/>
      <c r="I823" s="73"/>
      <c r="J823" s="73"/>
      <c r="K823" s="73"/>
      <c r="L823" s="73"/>
      <c r="M823" s="73"/>
      <c r="N823" s="73"/>
      <c r="O823" s="73"/>
      <c r="P823" s="12"/>
    </row>
    <row r="824" ht="15.75" customHeight="1" spans="1:16">
      <c r="A824" s="54"/>
      <c r="B824" s="54"/>
      <c r="C824" s="54"/>
      <c r="D824" s="54"/>
      <c r="E824" s="54"/>
      <c r="F824" s="73"/>
      <c r="G824" s="73"/>
      <c r="H824" s="73"/>
      <c r="I824" s="73"/>
      <c r="J824" s="73"/>
      <c r="K824" s="73"/>
      <c r="L824" s="73"/>
      <c r="M824" s="73"/>
      <c r="N824" s="73"/>
      <c r="O824" s="73"/>
      <c r="P824" s="12"/>
    </row>
    <row r="825" ht="15.75" customHeight="1" spans="1:16">
      <c r="A825" s="54"/>
      <c r="B825" s="54"/>
      <c r="C825" s="54"/>
      <c r="D825" s="54"/>
      <c r="E825" s="54"/>
      <c r="F825" s="73"/>
      <c r="G825" s="73"/>
      <c r="H825" s="73"/>
      <c r="I825" s="73"/>
      <c r="J825" s="73"/>
      <c r="K825" s="73"/>
      <c r="L825" s="73"/>
      <c r="M825" s="73"/>
      <c r="N825" s="73"/>
      <c r="O825" s="73"/>
      <c r="P825" s="12"/>
    </row>
    <row r="826" ht="15.75" customHeight="1" spans="1:16">
      <c r="A826" s="54"/>
      <c r="B826" s="54"/>
      <c r="C826" s="54"/>
      <c r="D826" s="54"/>
      <c r="E826" s="54"/>
      <c r="F826" s="73"/>
      <c r="G826" s="73"/>
      <c r="H826" s="73"/>
      <c r="I826" s="73"/>
      <c r="J826" s="73"/>
      <c r="K826" s="73"/>
      <c r="L826" s="73"/>
      <c r="M826" s="73"/>
      <c r="N826" s="73"/>
      <c r="O826" s="73"/>
      <c r="P826" s="12"/>
    </row>
    <row r="827" ht="15.75" customHeight="1" spans="1:16">
      <c r="A827" s="54"/>
      <c r="B827" s="54"/>
      <c r="C827" s="54"/>
      <c r="D827" s="54"/>
      <c r="E827" s="54"/>
      <c r="F827" s="73"/>
      <c r="G827" s="73"/>
      <c r="H827" s="73"/>
      <c r="I827" s="73"/>
      <c r="J827" s="73"/>
      <c r="K827" s="73"/>
      <c r="L827" s="73"/>
      <c r="M827" s="73"/>
      <c r="N827" s="73"/>
      <c r="O827" s="73"/>
      <c r="P827" s="12"/>
    </row>
    <row r="828" ht="15.75" customHeight="1" spans="1:16">
      <c r="A828" s="54"/>
      <c r="B828" s="54"/>
      <c r="C828" s="54"/>
      <c r="D828" s="54"/>
      <c r="E828" s="54"/>
      <c r="F828" s="73"/>
      <c r="G828" s="73"/>
      <c r="H828" s="73"/>
      <c r="I828" s="73"/>
      <c r="J828" s="73"/>
      <c r="K828" s="73"/>
      <c r="L828" s="73"/>
      <c r="M828" s="73"/>
      <c r="N828" s="73"/>
      <c r="O828" s="73"/>
      <c r="P828" s="12"/>
    </row>
    <row r="829" ht="15.75" customHeight="1" spans="1:16">
      <c r="A829" s="54"/>
      <c r="B829" s="54"/>
      <c r="C829" s="54"/>
      <c r="D829" s="54"/>
      <c r="E829" s="54"/>
      <c r="F829" s="73"/>
      <c r="G829" s="73"/>
      <c r="H829" s="73"/>
      <c r="I829" s="73"/>
      <c r="J829" s="73"/>
      <c r="K829" s="73"/>
      <c r="L829" s="73"/>
      <c r="M829" s="73"/>
      <c r="N829" s="73"/>
      <c r="O829" s="73"/>
      <c r="P829" s="12"/>
    </row>
    <row r="830" ht="15.75" customHeight="1" spans="1:16">
      <c r="A830" s="54"/>
      <c r="B830" s="54"/>
      <c r="C830" s="54"/>
      <c r="D830" s="54"/>
      <c r="E830" s="54"/>
      <c r="F830" s="73"/>
      <c r="G830" s="73"/>
      <c r="H830" s="73"/>
      <c r="I830" s="73"/>
      <c r="J830" s="73"/>
      <c r="K830" s="73"/>
      <c r="L830" s="73"/>
      <c r="M830" s="73"/>
      <c r="N830" s="73"/>
      <c r="O830" s="73"/>
      <c r="P830" s="12"/>
    </row>
    <row r="831" ht="15.75" customHeight="1" spans="1:16">
      <c r="A831" s="54"/>
      <c r="B831" s="54"/>
      <c r="C831" s="54"/>
      <c r="D831" s="54"/>
      <c r="E831" s="54"/>
      <c r="F831" s="73"/>
      <c r="G831" s="73"/>
      <c r="H831" s="73"/>
      <c r="I831" s="73"/>
      <c r="J831" s="73"/>
      <c r="K831" s="73"/>
      <c r="L831" s="73"/>
      <c r="M831" s="73"/>
      <c r="N831" s="73"/>
      <c r="O831" s="73"/>
      <c r="P831" s="12"/>
    </row>
    <row r="832" ht="15.75" customHeight="1" spans="1:16">
      <c r="A832" s="54"/>
      <c r="B832" s="54"/>
      <c r="C832" s="54"/>
      <c r="D832" s="54"/>
      <c r="E832" s="54"/>
      <c r="F832" s="73"/>
      <c r="G832" s="73"/>
      <c r="H832" s="73"/>
      <c r="I832" s="73"/>
      <c r="J832" s="73"/>
      <c r="K832" s="73"/>
      <c r="L832" s="73"/>
      <c r="M832" s="73"/>
      <c r="N832" s="73"/>
      <c r="O832" s="73"/>
      <c r="P832" s="12"/>
    </row>
    <row r="833" ht="15.75" customHeight="1" spans="1:16">
      <c r="A833" s="54"/>
      <c r="B833" s="54"/>
      <c r="C833" s="54"/>
      <c r="D833" s="54"/>
      <c r="E833" s="54"/>
      <c r="F833" s="73"/>
      <c r="G833" s="73"/>
      <c r="H833" s="73"/>
      <c r="I833" s="73"/>
      <c r="J833" s="73"/>
      <c r="K833" s="73"/>
      <c r="L833" s="73"/>
      <c r="M833" s="73"/>
      <c r="N833" s="73"/>
      <c r="O833" s="73"/>
      <c r="P833" s="12"/>
    </row>
    <row r="834" ht="15.75" customHeight="1" spans="1:16">
      <c r="A834" s="54"/>
      <c r="B834" s="54"/>
      <c r="C834" s="54"/>
      <c r="D834" s="54"/>
      <c r="E834" s="54"/>
      <c r="F834" s="73"/>
      <c r="G834" s="73"/>
      <c r="H834" s="73"/>
      <c r="I834" s="73"/>
      <c r="J834" s="73"/>
      <c r="K834" s="73"/>
      <c r="L834" s="73"/>
      <c r="M834" s="73"/>
      <c r="N834" s="73"/>
      <c r="O834" s="73"/>
      <c r="P834" s="12"/>
    </row>
    <row r="835" ht="15.75" customHeight="1" spans="1:16">
      <c r="A835" s="54"/>
      <c r="B835" s="54"/>
      <c r="C835" s="54"/>
      <c r="D835" s="54"/>
      <c r="E835" s="54"/>
      <c r="F835" s="73"/>
      <c r="G835" s="73"/>
      <c r="H835" s="73"/>
      <c r="I835" s="73"/>
      <c r="J835" s="73"/>
      <c r="K835" s="73"/>
      <c r="L835" s="73"/>
      <c r="M835" s="73"/>
      <c r="N835" s="73"/>
      <c r="O835" s="73"/>
      <c r="P835" s="12"/>
    </row>
    <row r="836" ht="15.75" customHeight="1" spans="1:16">
      <c r="A836" s="54"/>
      <c r="B836" s="54"/>
      <c r="C836" s="54"/>
      <c r="D836" s="54"/>
      <c r="E836" s="54"/>
      <c r="F836" s="73"/>
      <c r="G836" s="73"/>
      <c r="H836" s="73"/>
      <c r="I836" s="73"/>
      <c r="J836" s="73"/>
      <c r="K836" s="73"/>
      <c r="L836" s="73"/>
      <c r="M836" s="73"/>
      <c r="N836" s="73"/>
      <c r="O836" s="73"/>
      <c r="P836" s="12"/>
    </row>
    <row r="837" ht="15.75" customHeight="1" spans="1:16">
      <c r="A837" s="54"/>
      <c r="B837" s="54"/>
      <c r="C837" s="54"/>
      <c r="D837" s="54"/>
      <c r="E837" s="54"/>
      <c r="F837" s="73"/>
      <c r="G837" s="73"/>
      <c r="H837" s="73"/>
      <c r="I837" s="73"/>
      <c r="J837" s="73"/>
      <c r="K837" s="73"/>
      <c r="L837" s="73"/>
      <c r="M837" s="73"/>
      <c r="N837" s="73"/>
      <c r="O837" s="73"/>
      <c r="P837" s="12"/>
    </row>
    <row r="838" ht="15.75" customHeight="1" spans="1:16">
      <c r="A838" s="54"/>
      <c r="B838" s="54"/>
      <c r="C838" s="54"/>
      <c r="D838" s="54"/>
      <c r="E838" s="54"/>
      <c r="F838" s="73"/>
      <c r="G838" s="73"/>
      <c r="H838" s="73"/>
      <c r="I838" s="73"/>
      <c r="J838" s="73"/>
      <c r="K838" s="73"/>
      <c r="L838" s="73"/>
      <c r="M838" s="73"/>
      <c r="N838" s="73"/>
      <c r="O838" s="73"/>
      <c r="P838" s="12"/>
    </row>
    <row r="839" ht="15.75" customHeight="1" spans="1:16">
      <c r="A839" s="54"/>
      <c r="B839" s="54"/>
      <c r="C839" s="54"/>
      <c r="D839" s="54"/>
      <c r="E839" s="54"/>
      <c r="F839" s="73"/>
      <c r="G839" s="73"/>
      <c r="H839" s="73"/>
      <c r="I839" s="73"/>
      <c r="J839" s="73"/>
      <c r="K839" s="73"/>
      <c r="L839" s="73"/>
      <c r="M839" s="73"/>
      <c r="N839" s="73"/>
      <c r="O839" s="73"/>
      <c r="P839" s="12"/>
    </row>
    <row r="840" ht="15.75" customHeight="1" spans="1:16">
      <c r="A840" s="54"/>
      <c r="B840" s="54"/>
      <c r="C840" s="54"/>
      <c r="D840" s="54"/>
      <c r="E840" s="54"/>
      <c r="F840" s="73"/>
      <c r="G840" s="73"/>
      <c r="H840" s="73"/>
      <c r="I840" s="73"/>
      <c r="J840" s="73"/>
      <c r="K840" s="73"/>
      <c r="L840" s="73"/>
      <c r="M840" s="73"/>
      <c r="N840" s="73"/>
      <c r="O840" s="73"/>
      <c r="P840" s="12"/>
    </row>
    <row r="841" ht="15.75" customHeight="1" spans="1:16">
      <c r="A841" s="54"/>
      <c r="B841" s="54"/>
      <c r="C841" s="54"/>
      <c r="D841" s="54"/>
      <c r="E841" s="54"/>
      <c r="F841" s="73"/>
      <c r="G841" s="73"/>
      <c r="H841" s="73"/>
      <c r="I841" s="73"/>
      <c r="J841" s="73"/>
      <c r="K841" s="73"/>
      <c r="L841" s="73"/>
      <c r="M841" s="73"/>
      <c r="N841" s="73"/>
      <c r="O841" s="73"/>
      <c r="P841" s="12"/>
    </row>
    <row r="842" ht="15.75" customHeight="1" spans="1:16">
      <c r="A842" s="54"/>
      <c r="B842" s="54"/>
      <c r="C842" s="54"/>
      <c r="D842" s="54"/>
      <c r="E842" s="54"/>
      <c r="F842" s="73"/>
      <c r="G842" s="73"/>
      <c r="H842" s="73"/>
      <c r="I842" s="73"/>
      <c r="J842" s="73"/>
      <c r="K842" s="73"/>
      <c r="L842" s="73"/>
      <c r="M842" s="73"/>
      <c r="N842" s="73"/>
      <c r="O842" s="73"/>
      <c r="P842" s="12"/>
    </row>
    <row r="843" ht="15.75" customHeight="1" spans="1:16">
      <c r="A843" s="54"/>
      <c r="B843" s="54"/>
      <c r="C843" s="54"/>
      <c r="D843" s="54"/>
      <c r="E843" s="54"/>
      <c r="F843" s="73"/>
      <c r="G843" s="73"/>
      <c r="H843" s="73"/>
      <c r="I843" s="73"/>
      <c r="J843" s="73"/>
      <c r="K843" s="73"/>
      <c r="L843" s="73"/>
      <c r="M843" s="73"/>
      <c r="N843" s="73"/>
      <c r="O843" s="73"/>
      <c r="P843" s="12"/>
    </row>
    <row r="844" ht="15.75" customHeight="1" spans="1:16">
      <c r="A844" s="54"/>
      <c r="B844" s="54"/>
      <c r="C844" s="54"/>
      <c r="D844" s="54"/>
      <c r="E844" s="54"/>
      <c r="F844" s="73"/>
      <c r="G844" s="73"/>
      <c r="H844" s="73"/>
      <c r="I844" s="73"/>
      <c r="J844" s="73"/>
      <c r="K844" s="73"/>
      <c r="L844" s="73"/>
      <c r="M844" s="73"/>
      <c r="N844" s="73"/>
      <c r="O844" s="73"/>
      <c r="P844" s="12"/>
    </row>
    <row r="845" ht="15.75" customHeight="1" spans="1:16">
      <c r="A845" s="54"/>
      <c r="B845" s="54"/>
      <c r="C845" s="54"/>
      <c r="D845" s="54"/>
      <c r="E845" s="54"/>
      <c r="F845" s="73"/>
      <c r="G845" s="73"/>
      <c r="H845" s="73"/>
      <c r="I845" s="73"/>
      <c r="J845" s="73"/>
      <c r="K845" s="73"/>
      <c r="L845" s="73"/>
      <c r="M845" s="73"/>
      <c r="N845" s="73"/>
      <c r="O845" s="73"/>
      <c r="P845" s="12"/>
    </row>
    <row r="846" ht="15.75" customHeight="1" spans="1:16">
      <c r="A846" s="54"/>
      <c r="B846" s="54"/>
      <c r="C846" s="54"/>
      <c r="D846" s="54"/>
      <c r="E846" s="54"/>
      <c r="F846" s="73"/>
      <c r="G846" s="73"/>
      <c r="H846" s="73"/>
      <c r="I846" s="73"/>
      <c r="J846" s="73"/>
      <c r="K846" s="73"/>
      <c r="L846" s="73"/>
      <c r="M846" s="73"/>
      <c r="N846" s="73"/>
      <c r="O846" s="73"/>
      <c r="P846" s="12"/>
    </row>
    <row r="847" ht="15.75" customHeight="1" spans="1:16">
      <c r="A847" s="54"/>
      <c r="B847" s="54"/>
      <c r="C847" s="54"/>
      <c r="D847" s="54"/>
      <c r="E847" s="54"/>
      <c r="F847" s="73"/>
      <c r="G847" s="73"/>
      <c r="H847" s="73"/>
      <c r="I847" s="73"/>
      <c r="J847" s="73"/>
      <c r="K847" s="73"/>
      <c r="L847" s="73"/>
      <c r="M847" s="73"/>
      <c r="N847" s="73"/>
      <c r="O847" s="73"/>
      <c r="P847" s="12"/>
    </row>
    <row r="848" ht="15.75" customHeight="1" spans="1:16">
      <c r="A848" s="54"/>
      <c r="B848" s="54"/>
      <c r="C848" s="54"/>
      <c r="D848" s="54"/>
      <c r="E848" s="54"/>
      <c r="F848" s="73"/>
      <c r="G848" s="73"/>
      <c r="H848" s="73"/>
      <c r="I848" s="73"/>
      <c r="J848" s="73"/>
      <c r="K848" s="73"/>
      <c r="L848" s="73"/>
      <c r="M848" s="73"/>
      <c r="N848" s="73"/>
      <c r="O848" s="73"/>
      <c r="P848" s="12"/>
    </row>
    <row r="849" ht="15.75" customHeight="1" spans="1:16">
      <c r="A849" s="54"/>
      <c r="B849" s="54"/>
      <c r="C849" s="54"/>
      <c r="D849" s="54"/>
      <c r="E849" s="54"/>
      <c r="F849" s="73"/>
      <c r="G849" s="73"/>
      <c r="H849" s="73"/>
      <c r="I849" s="73"/>
      <c r="J849" s="73"/>
      <c r="K849" s="73"/>
      <c r="L849" s="73"/>
      <c r="M849" s="73"/>
      <c r="N849" s="73"/>
      <c r="O849" s="73"/>
      <c r="P849" s="12"/>
    </row>
    <row r="850" ht="15.75" customHeight="1" spans="1:16">
      <c r="A850" s="54"/>
      <c r="B850" s="54"/>
      <c r="C850" s="54"/>
      <c r="D850" s="54"/>
      <c r="E850" s="54"/>
      <c r="F850" s="73"/>
      <c r="G850" s="73"/>
      <c r="H850" s="73"/>
      <c r="I850" s="73"/>
      <c r="J850" s="73"/>
      <c r="K850" s="73"/>
      <c r="L850" s="73"/>
      <c r="M850" s="73"/>
      <c r="N850" s="73"/>
      <c r="O850" s="73"/>
      <c r="P850" s="12"/>
    </row>
    <row r="851" ht="15.75" customHeight="1" spans="1:16">
      <c r="A851" s="54"/>
      <c r="B851" s="54"/>
      <c r="C851" s="54"/>
      <c r="D851" s="54"/>
      <c r="E851" s="54"/>
      <c r="F851" s="73"/>
      <c r="G851" s="73"/>
      <c r="H851" s="73"/>
      <c r="I851" s="73"/>
      <c r="J851" s="73"/>
      <c r="K851" s="73"/>
      <c r="L851" s="73"/>
      <c r="M851" s="73"/>
      <c r="N851" s="73"/>
      <c r="O851" s="73"/>
      <c r="P851" s="12"/>
    </row>
    <row r="852" ht="15.75" customHeight="1" spans="1:16">
      <c r="A852" s="54"/>
      <c r="B852" s="54"/>
      <c r="C852" s="54"/>
      <c r="D852" s="54"/>
      <c r="E852" s="54"/>
      <c r="F852" s="73"/>
      <c r="G852" s="73"/>
      <c r="H852" s="73"/>
      <c r="I852" s="73"/>
      <c r="J852" s="73"/>
      <c r="K852" s="73"/>
      <c r="L852" s="73"/>
      <c r="M852" s="73"/>
      <c r="N852" s="73"/>
      <c r="O852" s="73"/>
      <c r="P852" s="12"/>
    </row>
    <row r="853" ht="15.75" customHeight="1" spans="1:16">
      <c r="A853" s="54"/>
      <c r="B853" s="54"/>
      <c r="C853" s="54"/>
      <c r="D853" s="54"/>
      <c r="E853" s="54"/>
      <c r="F853" s="73"/>
      <c r="G853" s="73"/>
      <c r="H853" s="73"/>
      <c r="I853" s="73"/>
      <c r="J853" s="73"/>
      <c r="K853" s="73"/>
      <c r="L853" s="73"/>
      <c r="M853" s="73"/>
      <c r="N853" s="73"/>
      <c r="O853" s="73"/>
      <c r="P853" s="12"/>
    </row>
    <row r="854" ht="15.75" customHeight="1" spans="1:16">
      <c r="A854" s="54"/>
      <c r="B854" s="54"/>
      <c r="C854" s="54"/>
      <c r="D854" s="54"/>
      <c r="E854" s="54"/>
      <c r="F854" s="73"/>
      <c r="G854" s="73"/>
      <c r="H854" s="73"/>
      <c r="I854" s="73"/>
      <c r="J854" s="73"/>
      <c r="K854" s="73"/>
      <c r="L854" s="73"/>
      <c r="M854" s="73"/>
      <c r="N854" s="73"/>
      <c r="O854" s="73"/>
      <c r="P854" s="12"/>
    </row>
    <row r="855" ht="15.75" customHeight="1" spans="1:16">
      <c r="A855" s="54"/>
      <c r="B855" s="54"/>
      <c r="C855" s="54"/>
      <c r="D855" s="54"/>
      <c r="E855" s="54"/>
      <c r="F855" s="73"/>
      <c r="G855" s="73"/>
      <c r="H855" s="73"/>
      <c r="I855" s="73"/>
      <c r="J855" s="73"/>
      <c r="K855" s="73"/>
      <c r="L855" s="73"/>
      <c r="M855" s="73"/>
      <c r="N855" s="73"/>
      <c r="O855" s="73"/>
      <c r="P855" s="12"/>
    </row>
    <row r="856" ht="15.75" customHeight="1" spans="1:16">
      <c r="A856" s="54"/>
      <c r="B856" s="54"/>
      <c r="C856" s="54"/>
      <c r="D856" s="54"/>
      <c r="E856" s="54"/>
      <c r="F856" s="73"/>
      <c r="G856" s="73"/>
      <c r="H856" s="73"/>
      <c r="I856" s="73"/>
      <c r="J856" s="73"/>
      <c r="K856" s="73"/>
      <c r="L856" s="73"/>
      <c r="M856" s="73"/>
      <c r="N856" s="73"/>
      <c r="O856" s="73"/>
      <c r="P856" s="12"/>
    </row>
    <row r="857" ht="15.75" customHeight="1" spans="1:16">
      <c r="A857" s="54"/>
      <c r="B857" s="54"/>
      <c r="C857" s="54"/>
      <c r="D857" s="54"/>
      <c r="E857" s="54"/>
      <c r="F857" s="73"/>
      <c r="G857" s="73"/>
      <c r="H857" s="73"/>
      <c r="I857" s="73"/>
      <c r="J857" s="73"/>
      <c r="K857" s="73"/>
      <c r="L857" s="73"/>
      <c r="M857" s="73"/>
      <c r="N857" s="73"/>
      <c r="O857" s="73"/>
      <c r="P857" s="12"/>
    </row>
    <row r="858" ht="15.75" customHeight="1" spans="1:16">
      <c r="A858" s="54"/>
      <c r="B858" s="54"/>
      <c r="C858" s="54"/>
      <c r="D858" s="54"/>
      <c r="E858" s="54"/>
      <c r="F858" s="73"/>
      <c r="G858" s="73"/>
      <c r="H858" s="73"/>
      <c r="I858" s="73"/>
      <c r="J858" s="73"/>
      <c r="K858" s="73"/>
      <c r="L858" s="73"/>
      <c r="M858" s="73"/>
      <c r="N858" s="73"/>
      <c r="O858" s="73"/>
      <c r="P858" s="12"/>
    </row>
    <row r="859" ht="15.75" customHeight="1" spans="1:16">
      <c r="A859" s="54"/>
      <c r="B859" s="54"/>
      <c r="C859" s="54"/>
      <c r="D859" s="54"/>
      <c r="E859" s="54"/>
      <c r="F859" s="73"/>
      <c r="G859" s="73"/>
      <c r="H859" s="73"/>
      <c r="I859" s="73"/>
      <c r="J859" s="73"/>
      <c r="K859" s="73"/>
      <c r="L859" s="73"/>
      <c r="M859" s="73"/>
      <c r="N859" s="73"/>
      <c r="O859" s="73"/>
      <c r="P859" s="12"/>
    </row>
    <row r="860" ht="15.75" customHeight="1" spans="1:16">
      <c r="A860" s="54"/>
      <c r="B860" s="54"/>
      <c r="C860" s="54"/>
      <c r="D860" s="54"/>
      <c r="E860" s="54"/>
      <c r="F860" s="73"/>
      <c r="G860" s="73"/>
      <c r="H860" s="73"/>
      <c r="I860" s="73"/>
      <c r="J860" s="73"/>
      <c r="K860" s="73"/>
      <c r="L860" s="73"/>
      <c r="M860" s="73"/>
      <c r="N860" s="73"/>
      <c r="O860" s="73"/>
      <c r="P860" s="12"/>
    </row>
    <row r="861" ht="15.75" customHeight="1" spans="1:16">
      <c r="A861" s="54"/>
      <c r="B861" s="54"/>
      <c r="C861" s="54"/>
      <c r="D861" s="54"/>
      <c r="E861" s="54"/>
      <c r="F861" s="73"/>
      <c r="G861" s="73"/>
      <c r="H861" s="73"/>
      <c r="I861" s="73"/>
      <c r="J861" s="73"/>
      <c r="K861" s="73"/>
      <c r="L861" s="73"/>
      <c r="M861" s="73"/>
      <c r="N861" s="73"/>
      <c r="O861" s="73"/>
      <c r="P861" s="12"/>
    </row>
    <row r="862" ht="15.75" customHeight="1" spans="1:16">
      <c r="A862" s="54"/>
      <c r="B862" s="54"/>
      <c r="C862" s="54"/>
      <c r="D862" s="54"/>
      <c r="E862" s="54"/>
      <c r="F862" s="73"/>
      <c r="G862" s="73"/>
      <c r="H862" s="73"/>
      <c r="I862" s="73"/>
      <c r="J862" s="73"/>
      <c r="K862" s="73"/>
      <c r="L862" s="73"/>
      <c r="M862" s="73"/>
      <c r="N862" s="73"/>
      <c r="O862" s="73"/>
      <c r="P862" s="12"/>
    </row>
    <row r="863" ht="15.75" customHeight="1" spans="1:16">
      <c r="A863" s="54"/>
      <c r="B863" s="54"/>
      <c r="C863" s="54"/>
      <c r="D863" s="54"/>
      <c r="E863" s="54"/>
      <c r="F863" s="73"/>
      <c r="G863" s="73"/>
      <c r="H863" s="73"/>
      <c r="I863" s="73"/>
      <c r="J863" s="73"/>
      <c r="K863" s="73"/>
      <c r="L863" s="73"/>
      <c r="M863" s="73"/>
      <c r="N863" s="73"/>
      <c r="O863" s="73"/>
      <c r="P863" s="12"/>
    </row>
    <row r="864" ht="15.75" customHeight="1" spans="1:16">
      <c r="A864" s="54"/>
      <c r="B864" s="54"/>
      <c r="C864" s="54"/>
      <c r="D864" s="54"/>
      <c r="E864" s="54"/>
      <c r="F864" s="73"/>
      <c r="G864" s="73"/>
      <c r="H864" s="73"/>
      <c r="I864" s="73"/>
      <c r="J864" s="73"/>
      <c r="K864" s="73"/>
      <c r="L864" s="73"/>
      <c r="M864" s="73"/>
      <c r="N864" s="73"/>
      <c r="O864" s="73"/>
      <c r="P864" s="12"/>
    </row>
    <row r="865" ht="15.75" customHeight="1" spans="1:16">
      <c r="A865" s="54"/>
      <c r="B865" s="54"/>
      <c r="C865" s="54"/>
      <c r="D865" s="54"/>
      <c r="E865" s="54"/>
      <c r="F865" s="73"/>
      <c r="G865" s="73"/>
      <c r="H865" s="73"/>
      <c r="I865" s="73"/>
      <c r="J865" s="73"/>
      <c r="K865" s="73"/>
      <c r="L865" s="73"/>
      <c r="M865" s="73"/>
      <c r="N865" s="73"/>
      <c r="O865" s="73"/>
      <c r="P865" s="12"/>
    </row>
    <row r="866" ht="15.75" customHeight="1" spans="1:16">
      <c r="A866" s="54"/>
      <c r="B866" s="54"/>
      <c r="C866" s="54"/>
      <c r="D866" s="54"/>
      <c r="E866" s="54"/>
      <c r="F866" s="73"/>
      <c r="G866" s="73"/>
      <c r="H866" s="73"/>
      <c r="I866" s="73"/>
      <c r="J866" s="73"/>
      <c r="K866" s="73"/>
      <c r="L866" s="73"/>
      <c r="M866" s="73"/>
      <c r="N866" s="73"/>
      <c r="O866" s="73"/>
      <c r="P866" s="12"/>
    </row>
    <row r="867" ht="15.75" customHeight="1" spans="1:16">
      <c r="A867" s="54"/>
      <c r="B867" s="54"/>
      <c r="C867" s="54"/>
      <c r="D867" s="54"/>
      <c r="E867" s="54"/>
      <c r="F867" s="73"/>
      <c r="G867" s="73"/>
      <c r="H867" s="73"/>
      <c r="I867" s="73"/>
      <c r="J867" s="73"/>
      <c r="K867" s="73"/>
      <c r="L867" s="73"/>
      <c r="M867" s="73"/>
      <c r="N867" s="73"/>
      <c r="O867" s="73"/>
      <c r="P867" s="12"/>
    </row>
    <row r="868" ht="15.75" customHeight="1" spans="1:16">
      <c r="A868" s="54"/>
      <c r="B868" s="54"/>
      <c r="C868" s="54"/>
      <c r="D868" s="54"/>
      <c r="E868" s="54"/>
      <c r="F868" s="73"/>
      <c r="G868" s="73"/>
      <c r="H868" s="73"/>
      <c r="I868" s="73"/>
      <c r="J868" s="73"/>
      <c r="K868" s="73"/>
      <c r="L868" s="73"/>
      <c r="M868" s="73"/>
      <c r="N868" s="73"/>
      <c r="O868" s="73"/>
      <c r="P868" s="12"/>
    </row>
    <row r="869" ht="15.75" customHeight="1" spans="1:16">
      <c r="A869" s="54"/>
      <c r="B869" s="54"/>
      <c r="C869" s="54"/>
      <c r="D869" s="54"/>
      <c r="E869" s="54"/>
      <c r="F869" s="73"/>
      <c r="G869" s="73"/>
      <c r="H869" s="73"/>
      <c r="I869" s="73"/>
      <c r="J869" s="73"/>
      <c r="K869" s="73"/>
      <c r="L869" s="73"/>
      <c r="M869" s="73"/>
      <c r="N869" s="73"/>
      <c r="O869" s="73"/>
      <c r="P869" s="12"/>
    </row>
    <row r="870" ht="15.75" customHeight="1" spans="1:16">
      <c r="A870" s="54"/>
      <c r="B870" s="54"/>
      <c r="C870" s="54"/>
      <c r="D870" s="54"/>
      <c r="E870" s="54"/>
      <c r="F870" s="73"/>
      <c r="G870" s="73"/>
      <c r="H870" s="73"/>
      <c r="I870" s="73"/>
      <c r="J870" s="73"/>
      <c r="K870" s="73"/>
      <c r="L870" s="73"/>
      <c r="M870" s="73"/>
      <c r="N870" s="73"/>
      <c r="O870" s="73"/>
      <c r="P870" s="12"/>
    </row>
    <row r="871" ht="15.75" customHeight="1" spans="1:16">
      <c r="A871" s="54"/>
      <c r="B871" s="54"/>
      <c r="C871" s="54"/>
      <c r="D871" s="54"/>
      <c r="E871" s="54"/>
      <c r="F871" s="73"/>
      <c r="G871" s="73"/>
      <c r="H871" s="73"/>
      <c r="I871" s="73"/>
      <c r="J871" s="73"/>
      <c r="K871" s="73"/>
      <c r="L871" s="73"/>
      <c r="M871" s="73"/>
      <c r="N871" s="73"/>
      <c r="O871" s="73"/>
      <c r="P871" s="12"/>
    </row>
    <row r="872" ht="15.75" customHeight="1" spans="1:16">
      <c r="A872" s="54"/>
      <c r="B872" s="54"/>
      <c r="C872" s="54"/>
      <c r="D872" s="54"/>
      <c r="E872" s="54"/>
      <c r="F872" s="73"/>
      <c r="G872" s="73"/>
      <c r="H872" s="73"/>
      <c r="I872" s="73"/>
      <c r="J872" s="73"/>
      <c r="K872" s="73"/>
      <c r="L872" s="73"/>
      <c r="M872" s="73"/>
      <c r="N872" s="73"/>
      <c r="O872" s="73"/>
      <c r="P872" s="12"/>
    </row>
    <row r="873" ht="15.75" customHeight="1" spans="1:16">
      <c r="A873" s="54"/>
      <c r="B873" s="54"/>
      <c r="C873" s="54"/>
      <c r="D873" s="54"/>
      <c r="E873" s="54"/>
      <c r="F873" s="73"/>
      <c r="G873" s="73"/>
      <c r="H873" s="73"/>
      <c r="I873" s="73"/>
      <c r="J873" s="73"/>
      <c r="K873" s="73"/>
      <c r="L873" s="73"/>
      <c r="M873" s="73"/>
      <c r="N873" s="73"/>
      <c r="O873" s="73"/>
      <c r="P873" s="12"/>
    </row>
    <row r="874" ht="15.75" customHeight="1" spans="1:16">
      <c r="A874" s="54"/>
      <c r="B874" s="54"/>
      <c r="C874" s="54"/>
      <c r="D874" s="54"/>
      <c r="E874" s="54"/>
      <c r="F874" s="73"/>
      <c r="G874" s="73"/>
      <c r="H874" s="73"/>
      <c r="I874" s="73"/>
      <c r="J874" s="73"/>
      <c r="K874" s="73"/>
      <c r="L874" s="73"/>
      <c r="M874" s="73"/>
      <c r="N874" s="73"/>
      <c r="O874" s="73"/>
      <c r="P874" s="12"/>
    </row>
    <row r="875" ht="15.75" customHeight="1" spans="1:16">
      <c r="A875" s="54"/>
      <c r="B875" s="54"/>
      <c r="C875" s="54"/>
      <c r="D875" s="54"/>
      <c r="E875" s="54"/>
      <c r="F875" s="73"/>
      <c r="G875" s="73"/>
      <c r="H875" s="73"/>
      <c r="I875" s="73"/>
      <c r="J875" s="73"/>
      <c r="K875" s="73"/>
      <c r="L875" s="73"/>
      <c r="M875" s="73"/>
      <c r="N875" s="73"/>
      <c r="O875" s="73"/>
      <c r="P875" s="12"/>
    </row>
    <row r="876" ht="15.75" customHeight="1" spans="1:16">
      <c r="A876" s="54"/>
      <c r="B876" s="54"/>
      <c r="C876" s="54"/>
      <c r="D876" s="54"/>
      <c r="E876" s="54"/>
      <c r="F876" s="73"/>
      <c r="G876" s="73"/>
      <c r="H876" s="73"/>
      <c r="I876" s="73"/>
      <c r="J876" s="73"/>
      <c r="K876" s="73"/>
      <c r="L876" s="73"/>
      <c r="M876" s="73"/>
      <c r="N876" s="73"/>
      <c r="O876" s="73"/>
      <c r="P876" s="12"/>
    </row>
    <row r="877" ht="15.75" customHeight="1" spans="1:16">
      <c r="A877" s="54"/>
      <c r="B877" s="54"/>
      <c r="C877" s="54"/>
      <c r="D877" s="54"/>
      <c r="E877" s="54"/>
      <c r="F877" s="73"/>
      <c r="G877" s="73"/>
      <c r="H877" s="73"/>
      <c r="I877" s="73"/>
      <c r="J877" s="73"/>
      <c r="K877" s="73"/>
      <c r="L877" s="73"/>
      <c r="M877" s="73"/>
      <c r="N877" s="73"/>
      <c r="O877" s="73"/>
      <c r="P877" s="12"/>
    </row>
    <row r="878" ht="15.75" customHeight="1" spans="1:16">
      <c r="A878" s="54"/>
      <c r="B878" s="54"/>
      <c r="C878" s="54"/>
      <c r="D878" s="54"/>
      <c r="E878" s="54"/>
      <c r="F878" s="73"/>
      <c r="G878" s="73"/>
      <c r="H878" s="73"/>
      <c r="I878" s="73"/>
      <c r="J878" s="73"/>
      <c r="K878" s="73"/>
      <c r="L878" s="73"/>
      <c r="M878" s="73"/>
      <c r="N878" s="73"/>
      <c r="O878" s="73"/>
      <c r="P878" s="12"/>
    </row>
    <row r="879" ht="15.75" customHeight="1" spans="1:16">
      <c r="A879" s="54"/>
      <c r="B879" s="54"/>
      <c r="C879" s="54"/>
      <c r="D879" s="54"/>
      <c r="E879" s="54"/>
      <c r="F879" s="73"/>
      <c r="G879" s="73"/>
      <c r="H879" s="73"/>
      <c r="I879" s="73"/>
      <c r="J879" s="73"/>
      <c r="K879" s="73"/>
      <c r="L879" s="73"/>
      <c r="M879" s="73"/>
      <c r="N879" s="73"/>
      <c r="O879" s="73"/>
      <c r="P879" s="12"/>
    </row>
    <row r="880" ht="15.75" customHeight="1" spans="1:16">
      <c r="A880" s="54"/>
      <c r="B880" s="54"/>
      <c r="C880" s="54"/>
      <c r="D880" s="54"/>
      <c r="E880" s="54"/>
      <c r="F880" s="73"/>
      <c r="G880" s="73"/>
      <c r="H880" s="73"/>
      <c r="I880" s="73"/>
      <c r="J880" s="73"/>
      <c r="K880" s="73"/>
      <c r="L880" s="73"/>
      <c r="M880" s="73"/>
      <c r="N880" s="73"/>
      <c r="O880" s="73"/>
      <c r="P880" s="12"/>
    </row>
    <row r="881" ht="15.75" customHeight="1" spans="1:16">
      <c r="A881" s="54"/>
      <c r="B881" s="54"/>
      <c r="C881" s="54"/>
      <c r="D881" s="54"/>
      <c r="E881" s="54"/>
      <c r="F881" s="73"/>
      <c r="G881" s="73"/>
      <c r="H881" s="73"/>
      <c r="I881" s="73"/>
      <c r="J881" s="73"/>
      <c r="K881" s="73"/>
      <c r="L881" s="73"/>
      <c r="M881" s="73"/>
      <c r="N881" s="73"/>
      <c r="O881" s="73"/>
      <c r="P881" s="12"/>
    </row>
    <row r="882" ht="15.75" customHeight="1" spans="1:16">
      <c r="A882" s="54"/>
      <c r="B882" s="54"/>
      <c r="C882" s="54"/>
      <c r="D882" s="54"/>
      <c r="E882" s="54"/>
      <c r="F882" s="73"/>
      <c r="G882" s="73"/>
      <c r="H882" s="73"/>
      <c r="I882" s="73"/>
      <c r="J882" s="73"/>
      <c r="K882" s="73"/>
      <c r="L882" s="73"/>
      <c r="M882" s="73"/>
      <c r="N882" s="73"/>
      <c r="O882" s="73"/>
      <c r="P882" s="12"/>
    </row>
    <row r="883" ht="15.75" customHeight="1" spans="1:16">
      <c r="A883" s="54"/>
      <c r="B883" s="54"/>
      <c r="C883" s="54"/>
      <c r="D883" s="54"/>
      <c r="E883" s="54"/>
      <c r="F883" s="73"/>
      <c r="G883" s="73"/>
      <c r="H883" s="73"/>
      <c r="I883" s="73"/>
      <c r="J883" s="73"/>
      <c r="K883" s="73"/>
      <c r="L883" s="73"/>
      <c r="M883" s="73"/>
      <c r="N883" s="73"/>
      <c r="O883" s="73"/>
      <c r="P883" s="12"/>
    </row>
    <row r="884" ht="15.75" customHeight="1" spans="1:16">
      <c r="A884" s="54"/>
      <c r="B884" s="54"/>
      <c r="C884" s="54"/>
      <c r="D884" s="54"/>
      <c r="E884" s="54"/>
      <c r="F884" s="73"/>
      <c r="G884" s="73"/>
      <c r="H884" s="73"/>
      <c r="I884" s="73"/>
      <c r="J884" s="73"/>
      <c r="K884" s="73"/>
      <c r="L884" s="73"/>
      <c r="M884" s="73"/>
      <c r="N884" s="73"/>
      <c r="O884" s="73"/>
      <c r="P884" s="12"/>
    </row>
    <row r="885" ht="15.75" customHeight="1" spans="1:16">
      <c r="A885" s="54"/>
      <c r="B885" s="54"/>
      <c r="C885" s="54"/>
      <c r="D885" s="54"/>
      <c r="E885" s="54"/>
      <c r="F885" s="73"/>
      <c r="G885" s="73"/>
      <c r="H885" s="73"/>
      <c r="I885" s="73"/>
      <c r="J885" s="73"/>
      <c r="K885" s="73"/>
      <c r="L885" s="73"/>
      <c r="M885" s="73"/>
      <c r="N885" s="73"/>
      <c r="O885" s="73"/>
      <c r="P885" s="12"/>
    </row>
    <row r="886" ht="15.75" customHeight="1" spans="1:16">
      <c r="A886" s="54"/>
      <c r="B886" s="54"/>
      <c r="C886" s="54"/>
      <c r="D886" s="54"/>
      <c r="E886" s="54"/>
      <c r="F886" s="73"/>
      <c r="G886" s="73"/>
      <c r="H886" s="73"/>
      <c r="I886" s="73"/>
      <c r="J886" s="73"/>
      <c r="K886" s="73"/>
      <c r="L886" s="73"/>
      <c r="M886" s="73"/>
      <c r="N886" s="73"/>
      <c r="O886" s="73"/>
      <c r="P886" s="12"/>
    </row>
    <row r="887" ht="15.75" customHeight="1" spans="1:16">
      <c r="A887" s="54"/>
      <c r="B887" s="54"/>
      <c r="C887" s="54"/>
      <c r="D887" s="54"/>
      <c r="E887" s="54"/>
      <c r="F887" s="73"/>
      <c r="G887" s="73"/>
      <c r="H887" s="73"/>
      <c r="I887" s="73"/>
      <c r="J887" s="73"/>
      <c r="K887" s="73"/>
      <c r="L887" s="73"/>
      <c r="M887" s="73"/>
      <c r="N887" s="73"/>
      <c r="O887" s="73"/>
      <c r="P887" s="12"/>
    </row>
    <row r="888" ht="15.75" customHeight="1" spans="1:16">
      <c r="A888" s="54"/>
      <c r="B888" s="54"/>
      <c r="C888" s="54"/>
      <c r="D888" s="54"/>
      <c r="E888" s="54"/>
      <c r="F888" s="73"/>
      <c r="G888" s="73"/>
      <c r="H888" s="73"/>
      <c r="I888" s="73"/>
      <c r="J888" s="73"/>
      <c r="K888" s="73"/>
      <c r="L888" s="73"/>
      <c r="M888" s="73"/>
      <c r="N888" s="73"/>
      <c r="O888" s="73"/>
      <c r="P888" s="12"/>
    </row>
    <row r="889" ht="15.75" customHeight="1" spans="1:16">
      <c r="A889" s="54"/>
      <c r="B889" s="54"/>
      <c r="C889" s="54"/>
      <c r="D889" s="54"/>
      <c r="E889" s="54"/>
      <c r="F889" s="73"/>
      <c r="G889" s="73"/>
      <c r="H889" s="73"/>
      <c r="I889" s="73"/>
      <c r="J889" s="73"/>
      <c r="K889" s="73"/>
      <c r="L889" s="73"/>
      <c r="M889" s="73"/>
      <c r="N889" s="73"/>
      <c r="O889" s="73"/>
      <c r="P889" s="12"/>
    </row>
    <row r="890" ht="15.75" customHeight="1" spans="1:16">
      <c r="A890" s="54"/>
      <c r="B890" s="54"/>
      <c r="C890" s="54"/>
      <c r="D890" s="54"/>
      <c r="E890" s="54"/>
      <c r="F890" s="73"/>
      <c r="G890" s="73"/>
      <c r="H890" s="73"/>
      <c r="I890" s="73"/>
      <c r="J890" s="73"/>
      <c r="K890" s="73"/>
      <c r="L890" s="73"/>
      <c r="M890" s="73"/>
      <c r="N890" s="73"/>
      <c r="O890" s="73"/>
      <c r="P890" s="12"/>
    </row>
    <row r="891" ht="15.75" customHeight="1" spans="1:16">
      <c r="A891" s="54"/>
      <c r="B891" s="54"/>
      <c r="C891" s="54"/>
      <c r="D891" s="54"/>
      <c r="E891" s="54"/>
      <c r="F891" s="73"/>
      <c r="G891" s="73"/>
      <c r="H891" s="73"/>
      <c r="I891" s="73"/>
      <c r="J891" s="73"/>
      <c r="K891" s="73"/>
      <c r="L891" s="73"/>
      <c r="M891" s="73"/>
      <c r="N891" s="73"/>
      <c r="O891" s="73"/>
      <c r="P891" s="12"/>
    </row>
    <row r="892" ht="15.75" customHeight="1" spans="1:16">
      <c r="A892" s="54"/>
      <c r="B892" s="54"/>
      <c r="C892" s="54"/>
      <c r="D892" s="54"/>
      <c r="E892" s="54"/>
      <c r="F892" s="73"/>
      <c r="G892" s="73"/>
      <c r="H892" s="73"/>
      <c r="I892" s="73"/>
      <c r="J892" s="73"/>
      <c r="K892" s="73"/>
      <c r="L892" s="73"/>
      <c r="M892" s="73"/>
      <c r="N892" s="73"/>
      <c r="O892" s="73"/>
      <c r="P892" s="12"/>
    </row>
    <row r="893" ht="15.75" customHeight="1" spans="1:16">
      <c r="A893" s="54"/>
      <c r="B893" s="54"/>
      <c r="C893" s="54"/>
      <c r="D893" s="54"/>
      <c r="E893" s="54"/>
      <c r="F893" s="73"/>
      <c r="G893" s="73"/>
      <c r="H893" s="73"/>
      <c r="I893" s="73"/>
      <c r="J893" s="73"/>
      <c r="K893" s="73"/>
      <c r="L893" s="73"/>
      <c r="M893" s="73"/>
      <c r="N893" s="73"/>
      <c r="O893" s="73"/>
      <c r="P893" s="12"/>
    </row>
    <row r="894" ht="15.75" customHeight="1" spans="1:16">
      <c r="A894" s="54"/>
      <c r="B894" s="54"/>
      <c r="C894" s="54"/>
      <c r="D894" s="54"/>
      <c r="E894" s="54"/>
      <c r="F894" s="73"/>
      <c r="G894" s="73"/>
      <c r="H894" s="73"/>
      <c r="I894" s="73"/>
      <c r="J894" s="73"/>
      <c r="K894" s="73"/>
      <c r="L894" s="73"/>
      <c r="M894" s="73"/>
      <c r="N894" s="73"/>
      <c r="O894" s="73"/>
      <c r="P894" s="12"/>
    </row>
    <row r="895" ht="15.75" customHeight="1" spans="1:16">
      <c r="A895" s="54"/>
      <c r="B895" s="54"/>
      <c r="C895" s="54"/>
      <c r="D895" s="54"/>
      <c r="E895" s="54"/>
      <c r="F895" s="73"/>
      <c r="G895" s="73"/>
      <c r="H895" s="73"/>
      <c r="I895" s="73"/>
      <c r="J895" s="73"/>
      <c r="K895" s="73"/>
      <c r="L895" s="73"/>
      <c r="M895" s="73"/>
      <c r="N895" s="73"/>
      <c r="O895" s="73"/>
      <c r="P895" s="12"/>
    </row>
    <row r="896" ht="15.75" customHeight="1" spans="1:16">
      <c r="A896" s="54"/>
      <c r="B896" s="54"/>
      <c r="C896" s="54"/>
      <c r="D896" s="54"/>
      <c r="E896" s="54"/>
      <c r="F896" s="73"/>
      <c r="G896" s="73"/>
      <c r="H896" s="73"/>
      <c r="I896" s="73"/>
      <c r="J896" s="73"/>
      <c r="K896" s="73"/>
      <c r="L896" s="73"/>
      <c r="M896" s="73"/>
      <c r="N896" s="73"/>
      <c r="O896" s="73"/>
      <c r="P896" s="12"/>
    </row>
    <row r="897" ht="15.75" customHeight="1" spans="1:16">
      <c r="A897" s="54"/>
      <c r="B897" s="54"/>
      <c r="C897" s="54"/>
      <c r="D897" s="54"/>
      <c r="E897" s="54"/>
      <c r="F897" s="73"/>
      <c r="G897" s="73"/>
      <c r="H897" s="73"/>
      <c r="I897" s="73"/>
      <c r="J897" s="73"/>
      <c r="K897" s="73"/>
      <c r="L897" s="73"/>
      <c r="M897" s="73"/>
      <c r="N897" s="73"/>
      <c r="O897" s="73"/>
      <c r="P897" s="12"/>
    </row>
    <row r="898" ht="15.75" customHeight="1" spans="1:16">
      <c r="A898" s="54"/>
      <c r="B898" s="54"/>
      <c r="C898" s="54"/>
      <c r="D898" s="54"/>
      <c r="E898" s="54"/>
      <c r="F898" s="73"/>
      <c r="G898" s="73"/>
      <c r="H898" s="73"/>
      <c r="I898" s="73"/>
      <c r="J898" s="73"/>
      <c r="K898" s="73"/>
      <c r="L898" s="73"/>
      <c r="M898" s="73"/>
      <c r="N898" s="73"/>
      <c r="O898" s="73"/>
      <c r="P898" s="12"/>
    </row>
    <row r="899" ht="15.75" customHeight="1" spans="1:16">
      <c r="A899" s="54"/>
      <c r="B899" s="54"/>
      <c r="C899" s="54"/>
      <c r="D899" s="54"/>
      <c r="E899" s="54"/>
      <c r="F899" s="73"/>
      <c r="G899" s="73"/>
      <c r="H899" s="73"/>
      <c r="I899" s="73"/>
      <c r="J899" s="73"/>
      <c r="K899" s="73"/>
      <c r="L899" s="73"/>
      <c r="M899" s="73"/>
      <c r="N899" s="73"/>
      <c r="O899" s="73"/>
      <c r="P899" s="12"/>
    </row>
    <row r="900" ht="15.75" customHeight="1" spans="1:16">
      <c r="A900" s="54"/>
      <c r="B900" s="54"/>
      <c r="C900" s="54"/>
      <c r="D900" s="54"/>
      <c r="E900" s="54"/>
      <c r="F900" s="73"/>
      <c r="G900" s="73"/>
      <c r="H900" s="73"/>
      <c r="I900" s="73"/>
      <c r="J900" s="73"/>
      <c r="K900" s="73"/>
      <c r="L900" s="73"/>
      <c r="M900" s="73"/>
      <c r="N900" s="73"/>
      <c r="O900" s="73"/>
      <c r="P900" s="12"/>
    </row>
    <row r="901" ht="15.75" customHeight="1" spans="1:16">
      <c r="A901" s="54"/>
      <c r="B901" s="54"/>
      <c r="C901" s="54"/>
      <c r="D901" s="54"/>
      <c r="E901" s="54"/>
      <c r="F901" s="73"/>
      <c r="G901" s="73"/>
      <c r="H901" s="73"/>
      <c r="I901" s="73"/>
      <c r="J901" s="73"/>
      <c r="K901" s="73"/>
      <c r="L901" s="73"/>
      <c r="M901" s="73"/>
      <c r="N901" s="73"/>
      <c r="O901" s="73"/>
      <c r="P901" s="12"/>
    </row>
    <row r="902" ht="15.75" customHeight="1" spans="1:16">
      <c r="A902" s="54"/>
      <c r="B902" s="54"/>
      <c r="C902" s="54"/>
      <c r="D902" s="54"/>
      <c r="E902" s="54"/>
      <c r="F902" s="73"/>
      <c r="G902" s="73"/>
      <c r="H902" s="73"/>
      <c r="I902" s="73"/>
      <c r="J902" s="73"/>
      <c r="K902" s="73"/>
      <c r="L902" s="73"/>
      <c r="M902" s="73"/>
      <c r="N902" s="73"/>
      <c r="O902" s="73"/>
      <c r="P902" s="12"/>
    </row>
    <row r="903" ht="15.75" customHeight="1" spans="1:16">
      <c r="A903" s="54"/>
      <c r="B903" s="54"/>
      <c r="C903" s="54"/>
      <c r="D903" s="54"/>
      <c r="E903" s="54"/>
      <c r="F903" s="73"/>
      <c r="G903" s="73"/>
      <c r="H903" s="73"/>
      <c r="I903" s="73"/>
      <c r="J903" s="73"/>
      <c r="K903" s="73"/>
      <c r="L903" s="73"/>
      <c r="M903" s="73"/>
      <c r="N903" s="73"/>
      <c r="O903" s="73"/>
      <c r="P903" s="12"/>
    </row>
    <row r="904" ht="15.75" customHeight="1" spans="1:16">
      <c r="A904" s="54"/>
      <c r="B904" s="54"/>
      <c r="C904" s="54"/>
      <c r="D904" s="54"/>
      <c r="E904" s="54"/>
      <c r="F904" s="73"/>
      <c r="G904" s="73"/>
      <c r="H904" s="73"/>
      <c r="I904" s="73"/>
      <c r="J904" s="73"/>
      <c r="K904" s="73"/>
      <c r="L904" s="73"/>
      <c r="M904" s="73"/>
      <c r="N904" s="73"/>
      <c r="O904" s="73"/>
      <c r="P904" s="12"/>
    </row>
    <row r="905" ht="15.75" customHeight="1" spans="1:16">
      <c r="A905" s="54"/>
      <c r="B905" s="54"/>
      <c r="C905" s="54"/>
      <c r="D905" s="54"/>
      <c r="E905" s="54"/>
      <c r="F905" s="73"/>
      <c r="G905" s="73"/>
      <c r="H905" s="73"/>
      <c r="I905" s="73"/>
      <c r="J905" s="73"/>
      <c r="K905" s="73"/>
      <c r="L905" s="73"/>
      <c r="M905" s="73"/>
      <c r="N905" s="73"/>
      <c r="O905" s="73"/>
      <c r="P905" s="12"/>
    </row>
    <row r="906" ht="15.75" customHeight="1" spans="1:16">
      <c r="A906" s="54"/>
      <c r="B906" s="54"/>
      <c r="C906" s="54"/>
      <c r="D906" s="54"/>
      <c r="E906" s="54"/>
      <c r="F906" s="73"/>
      <c r="G906" s="73"/>
      <c r="H906" s="73"/>
      <c r="I906" s="73"/>
      <c r="J906" s="73"/>
      <c r="K906" s="73"/>
      <c r="L906" s="73"/>
      <c r="M906" s="73"/>
      <c r="N906" s="73"/>
      <c r="O906" s="73"/>
      <c r="P906" s="12"/>
    </row>
    <row r="907" ht="15.75" customHeight="1" spans="1:16">
      <c r="A907" s="54"/>
      <c r="B907" s="54"/>
      <c r="C907" s="54"/>
      <c r="D907" s="54"/>
      <c r="E907" s="54"/>
      <c r="F907" s="73"/>
      <c r="G907" s="73"/>
      <c r="H907" s="73"/>
      <c r="I907" s="73"/>
      <c r="J907" s="73"/>
      <c r="K907" s="73"/>
      <c r="L907" s="73"/>
      <c r="M907" s="73"/>
      <c r="N907" s="73"/>
      <c r="O907" s="73"/>
      <c r="P907" s="12"/>
    </row>
    <row r="908" ht="15.75" customHeight="1" spans="1:16">
      <c r="A908" s="54"/>
      <c r="B908" s="54"/>
      <c r="C908" s="54"/>
      <c r="D908" s="54"/>
      <c r="E908" s="54"/>
      <c r="F908" s="73"/>
      <c r="G908" s="73"/>
      <c r="H908" s="73"/>
      <c r="I908" s="73"/>
      <c r="J908" s="73"/>
      <c r="K908" s="73"/>
      <c r="L908" s="73"/>
      <c r="M908" s="73"/>
      <c r="N908" s="73"/>
      <c r="O908" s="73"/>
      <c r="P908" s="12"/>
    </row>
    <row r="909" ht="15.75" customHeight="1" spans="1:16">
      <c r="A909" s="54"/>
      <c r="B909" s="54"/>
      <c r="C909" s="54"/>
      <c r="D909" s="54"/>
      <c r="E909" s="54"/>
      <c r="F909" s="73"/>
      <c r="G909" s="73"/>
      <c r="H909" s="73"/>
      <c r="I909" s="73"/>
      <c r="J909" s="73"/>
      <c r="K909" s="73"/>
      <c r="L909" s="73"/>
      <c r="M909" s="73"/>
      <c r="N909" s="73"/>
      <c r="O909" s="73"/>
      <c r="P909" s="12"/>
    </row>
    <row r="910" ht="15.75" customHeight="1" spans="1:16">
      <c r="A910" s="54"/>
      <c r="B910" s="54"/>
      <c r="C910" s="54"/>
      <c r="D910" s="54"/>
      <c r="E910" s="54"/>
      <c r="F910" s="73"/>
      <c r="G910" s="73"/>
      <c r="H910" s="73"/>
      <c r="I910" s="73"/>
      <c r="J910" s="73"/>
      <c r="K910" s="73"/>
      <c r="L910" s="73"/>
      <c r="M910" s="73"/>
      <c r="N910" s="73"/>
      <c r="O910" s="73"/>
      <c r="P910" s="12"/>
    </row>
    <row r="911" ht="15.75" customHeight="1" spans="1:16">
      <c r="A911" s="54"/>
      <c r="B911" s="54"/>
      <c r="C911" s="54"/>
      <c r="D911" s="54"/>
      <c r="E911" s="54"/>
      <c r="F911" s="73"/>
      <c r="G911" s="73"/>
      <c r="H911" s="73"/>
      <c r="I911" s="73"/>
      <c r="J911" s="73"/>
      <c r="K911" s="73"/>
      <c r="L911" s="73"/>
      <c r="M911" s="73"/>
      <c r="N911" s="73"/>
      <c r="O911" s="73"/>
      <c r="P911" s="12"/>
    </row>
    <row r="912" ht="15.75" customHeight="1" spans="1:16">
      <c r="A912" s="54"/>
      <c r="B912" s="54"/>
      <c r="C912" s="54"/>
      <c r="D912" s="54"/>
      <c r="E912" s="54"/>
      <c r="F912" s="73"/>
      <c r="G912" s="73"/>
      <c r="H912" s="73"/>
      <c r="I912" s="73"/>
      <c r="J912" s="73"/>
      <c r="K912" s="73"/>
      <c r="L912" s="73"/>
      <c r="M912" s="73"/>
      <c r="N912" s="73"/>
      <c r="O912" s="73"/>
      <c r="P912" s="12"/>
    </row>
    <row r="913" ht="15.75" customHeight="1" spans="1:16">
      <c r="A913" s="54"/>
      <c r="B913" s="54"/>
      <c r="C913" s="54"/>
      <c r="D913" s="54"/>
      <c r="E913" s="54"/>
      <c r="F913" s="73"/>
      <c r="G913" s="73"/>
      <c r="H913" s="73"/>
      <c r="I913" s="73"/>
      <c r="J913" s="73"/>
      <c r="K913" s="73"/>
      <c r="L913" s="73"/>
      <c r="M913" s="73"/>
      <c r="N913" s="73"/>
      <c r="O913" s="73"/>
      <c r="P913" s="12"/>
    </row>
    <row r="914" ht="15.75" customHeight="1" spans="1:16">
      <c r="A914" s="54"/>
      <c r="B914" s="54"/>
      <c r="C914" s="54"/>
      <c r="D914" s="54"/>
      <c r="E914" s="54"/>
      <c r="F914" s="73"/>
      <c r="G914" s="73"/>
      <c r="H914" s="73"/>
      <c r="I914" s="73"/>
      <c r="J914" s="73"/>
      <c r="K914" s="73"/>
      <c r="L914" s="73"/>
      <c r="M914" s="73"/>
      <c r="N914" s="73"/>
      <c r="O914" s="73"/>
      <c r="P914" s="12"/>
    </row>
    <row r="915" ht="15.75" customHeight="1" spans="1:16">
      <c r="A915" s="54"/>
      <c r="B915" s="54"/>
      <c r="C915" s="54"/>
      <c r="D915" s="54"/>
      <c r="E915" s="54"/>
      <c r="F915" s="73"/>
      <c r="G915" s="73"/>
      <c r="H915" s="73"/>
      <c r="I915" s="73"/>
      <c r="J915" s="73"/>
      <c r="K915" s="73"/>
      <c r="L915" s="73"/>
      <c r="M915" s="73"/>
      <c r="N915" s="73"/>
      <c r="O915" s="73"/>
      <c r="P915" s="12"/>
    </row>
    <row r="916" ht="15.75" customHeight="1" spans="1:16">
      <c r="A916" s="54"/>
      <c r="B916" s="54"/>
      <c r="C916" s="54"/>
      <c r="D916" s="54"/>
      <c r="E916" s="54"/>
      <c r="F916" s="73"/>
      <c r="G916" s="73"/>
      <c r="H916" s="73"/>
      <c r="I916" s="73"/>
      <c r="J916" s="73"/>
      <c r="K916" s="73"/>
      <c r="L916" s="73"/>
      <c r="M916" s="73"/>
      <c r="N916" s="73"/>
      <c r="O916" s="73"/>
      <c r="P916" s="12"/>
    </row>
    <row r="917" ht="15.75" customHeight="1" spans="1:16">
      <c r="A917" s="54"/>
      <c r="B917" s="54"/>
      <c r="C917" s="54"/>
      <c r="D917" s="54"/>
      <c r="E917" s="54"/>
      <c r="F917" s="73"/>
      <c r="G917" s="73"/>
      <c r="H917" s="73"/>
      <c r="I917" s="73"/>
      <c r="J917" s="73"/>
      <c r="K917" s="73"/>
      <c r="L917" s="73"/>
      <c r="M917" s="73"/>
      <c r="N917" s="73"/>
      <c r="O917" s="73"/>
      <c r="P917" s="12"/>
    </row>
    <row r="918" ht="15.75" customHeight="1" spans="1:16">
      <c r="A918" s="54"/>
      <c r="B918" s="54"/>
      <c r="C918" s="54"/>
      <c r="D918" s="54"/>
      <c r="E918" s="54"/>
      <c r="F918" s="73"/>
      <c r="G918" s="73"/>
      <c r="H918" s="73"/>
      <c r="I918" s="73"/>
      <c r="J918" s="73"/>
      <c r="K918" s="73"/>
      <c r="L918" s="73"/>
      <c r="M918" s="73"/>
      <c r="N918" s="73"/>
      <c r="O918" s="73"/>
      <c r="P918" s="12"/>
    </row>
    <row r="919" ht="15.75" customHeight="1" spans="1:16">
      <c r="A919" s="54"/>
      <c r="B919" s="54"/>
      <c r="C919" s="54"/>
      <c r="D919" s="54"/>
      <c r="E919" s="54"/>
      <c r="F919" s="73"/>
      <c r="G919" s="73"/>
      <c r="H919" s="73"/>
      <c r="I919" s="73"/>
      <c r="J919" s="73"/>
      <c r="K919" s="73"/>
      <c r="L919" s="73"/>
      <c r="M919" s="73"/>
      <c r="N919" s="73"/>
      <c r="O919" s="73"/>
      <c r="P919" s="12"/>
    </row>
    <row r="920" ht="15.75" customHeight="1" spans="1:16">
      <c r="A920" s="54"/>
      <c r="B920" s="54"/>
      <c r="C920" s="54"/>
      <c r="D920" s="54"/>
      <c r="E920" s="54"/>
      <c r="F920" s="73"/>
      <c r="G920" s="73"/>
      <c r="H920" s="73"/>
      <c r="I920" s="73"/>
      <c r="J920" s="73"/>
      <c r="K920" s="73"/>
      <c r="L920" s="73"/>
      <c r="M920" s="73"/>
      <c r="N920" s="73"/>
      <c r="O920" s="73"/>
      <c r="P920" s="12"/>
    </row>
    <row r="921" ht="15.75" customHeight="1" spans="1:16">
      <c r="A921" s="54"/>
      <c r="B921" s="54"/>
      <c r="C921" s="54"/>
      <c r="D921" s="54"/>
      <c r="E921" s="54"/>
      <c r="F921" s="73"/>
      <c r="G921" s="73"/>
      <c r="H921" s="73"/>
      <c r="I921" s="73"/>
      <c r="J921" s="73"/>
      <c r="K921" s="73"/>
      <c r="L921" s="73"/>
      <c r="M921" s="73"/>
      <c r="N921" s="73"/>
      <c r="O921" s="73"/>
      <c r="P921" s="12"/>
    </row>
    <row r="922" ht="15.75" customHeight="1" spans="1:16">
      <c r="A922" s="54"/>
      <c r="B922" s="54"/>
      <c r="C922" s="54"/>
      <c r="D922" s="54"/>
      <c r="E922" s="54"/>
      <c r="F922" s="73"/>
      <c r="G922" s="73"/>
      <c r="H922" s="73"/>
      <c r="I922" s="73"/>
      <c r="J922" s="73"/>
      <c r="K922" s="73"/>
      <c r="L922" s="73"/>
      <c r="M922" s="73"/>
      <c r="N922" s="73"/>
      <c r="O922" s="73"/>
      <c r="P922" s="12"/>
    </row>
    <row r="923" ht="15.75" customHeight="1" spans="1:16">
      <c r="A923" s="54"/>
      <c r="B923" s="54"/>
      <c r="C923" s="54"/>
      <c r="D923" s="54"/>
      <c r="E923" s="54"/>
      <c r="F923" s="73"/>
      <c r="G923" s="73"/>
      <c r="H923" s="73"/>
      <c r="I923" s="73"/>
      <c r="J923" s="73"/>
      <c r="K923" s="73"/>
      <c r="L923" s="73"/>
      <c r="M923" s="73"/>
      <c r="N923" s="73"/>
      <c r="O923" s="73"/>
      <c r="P923" s="12"/>
    </row>
    <row r="924" ht="15.75" customHeight="1" spans="1:16">
      <c r="A924" s="54"/>
      <c r="B924" s="54"/>
      <c r="C924" s="54"/>
      <c r="D924" s="54"/>
      <c r="E924" s="54"/>
      <c r="F924" s="73"/>
      <c r="G924" s="73"/>
      <c r="H924" s="73"/>
      <c r="I924" s="73"/>
      <c r="J924" s="73"/>
      <c r="K924" s="73"/>
      <c r="L924" s="73"/>
      <c r="M924" s="73"/>
      <c r="N924" s="73"/>
      <c r="O924" s="73"/>
      <c r="P924" s="12"/>
    </row>
    <row r="925" ht="15.75" customHeight="1" spans="1:16">
      <c r="A925" s="54"/>
      <c r="B925" s="54"/>
      <c r="C925" s="54"/>
      <c r="D925" s="54"/>
      <c r="E925" s="54"/>
      <c r="F925" s="73"/>
      <c r="G925" s="73"/>
      <c r="H925" s="73"/>
      <c r="I925" s="73"/>
      <c r="J925" s="73"/>
      <c r="K925" s="73"/>
      <c r="L925" s="73"/>
      <c r="M925" s="73"/>
      <c r="N925" s="73"/>
      <c r="O925" s="73"/>
      <c r="P925" s="12"/>
    </row>
    <row r="926" ht="15.75" customHeight="1" spans="1:16">
      <c r="A926" s="54"/>
      <c r="B926" s="54"/>
      <c r="C926" s="54"/>
      <c r="D926" s="54"/>
      <c r="E926" s="54"/>
      <c r="F926" s="73"/>
      <c r="G926" s="73"/>
      <c r="H926" s="73"/>
      <c r="I926" s="73"/>
      <c r="J926" s="73"/>
      <c r="K926" s="73"/>
      <c r="L926" s="73"/>
      <c r="M926" s="73"/>
      <c r="N926" s="73"/>
      <c r="O926" s="73"/>
      <c r="P926" s="12"/>
    </row>
    <row r="927" ht="15.75" customHeight="1" spans="1:16">
      <c r="A927" s="54"/>
      <c r="B927" s="54"/>
      <c r="C927" s="54"/>
      <c r="D927" s="54"/>
      <c r="E927" s="54"/>
      <c r="F927" s="73"/>
      <c r="G927" s="73"/>
      <c r="H927" s="73"/>
      <c r="I927" s="73"/>
      <c r="J927" s="73"/>
      <c r="K927" s="73"/>
      <c r="L927" s="73"/>
      <c r="M927" s="73"/>
      <c r="N927" s="73"/>
      <c r="O927" s="73"/>
      <c r="P927" s="12"/>
    </row>
    <row r="928" ht="15.75" customHeight="1" spans="1:16">
      <c r="A928" s="54"/>
      <c r="B928" s="54"/>
      <c r="C928" s="54"/>
      <c r="D928" s="54"/>
      <c r="E928" s="54"/>
      <c r="F928" s="73"/>
      <c r="G928" s="73"/>
      <c r="H928" s="73"/>
      <c r="I928" s="73"/>
      <c r="J928" s="73"/>
      <c r="K928" s="73"/>
      <c r="L928" s="73"/>
      <c r="M928" s="73"/>
      <c r="N928" s="73"/>
      <c r="O928" s="73"/>
      <c r="P928" s="12"/>
    </row>
    <row r="929" ht="15.75" customHeight="1" spans="1:16">
      <c r="A929" s="54"/>
      <c r="B929" s="54"/>
      <c r="C929" s="54"/>
      <c r="D929" s="54"/>
      <c r="E929" s="54"/>
      <c r="F929" s="73"/>
      <c r="G929" s="73"/>
      <c r="H929" s="73"/>
      <c r="I929" s="73"/>
      <c r="J929" s="73"/>
      <c r="K929" s="73"/>
      <c r="L929" s="73"/>
      <c r="M929" s="73"/>
      <c r="N929" s="73"/>
      <c r="O929" s="73"/>
      <c r="P929" s="12"/>
    </row>
    <row r="930" ht="15.75" customHeight="1" spans="1:16">
      <c r="A930" s="54"/>
      <c r="B930" s="54"/>
      <c r="C930" s="54"/>
      <c r="D930" s="54"/>
      <c r="E930" s="54"/>
      <c r="F930" s="73"/>
      <c r="G930" s="73"/>
      <c r="H930" s="73"/>
      <c r="I930" s="73"/>
      <c r="J930" s="73"/>
      <c r="K930" s="73"/>
      <c r="L930" s="73"/>
      <c r="M930" s="73"/>
      <c r="N930" s="73"/>
      <c r="O930" s="73"/>
      <c r="P930" s="12"/>
    </row>
    <row r="931" ht="15.75" customHeight="1" spans="1:16">
      <c r="A931" s="54"/>
      <c r="B931" s="54"/>
      <c r="C931" s="54"/>
      <c r="D931" s="54"/>
      <c r="E931" s="54"/>
      <c r="F931" s="73"/>
      <c r="G931" s="73"/>
      <c r="H931" s="73"/>
      <c r="I931" s="73"/>
      <c r="J931" s="73"/>
      <c r="K931" s="73"/>
      <c r="L931" s="73"/>
      <c r="M931" s="73"/>
      <c r="N931" s="73"/>
      <c r="O931" s="73"/>
      <c r="P931" s="12"/>
    </row>
    <row r="932" ht="15.75" customHeight="1" spans="1:16">
      <c r="A932" s="54"/>
      <c r="B932" s="54"/>
      <c r="C932" s="54"/>
      <c r="D932" s="54"/>
      <c r="E932" s="54"/>
      <c r="F932" s="73"/>
      <c r="G932" s="73"/>
      <c r="H932" s="73"/>
      <c r="I932" s="73"/>
      <c r="J932" s="73"/>
      <c r="K932" s="73"/>
      <c r="L932" s="73"/>
      <c r="M932" s="73"/>
      <c r="N932" s="73"/>
      <c r="O932" s="73"/>
      <c r="P932" s="12"/>
    </row>
    <row r="933" ht="15.75" customHeight="1" spans="1:16">
      <c r="A933" s="54"/>
      <c r="B933" s="54"/>
      <c r="C933" s="54"/>
      <c r="D933" s="54"/>
      <c r="E933" s="54"/>
      <c r="F933" s="73"/>
      <c r="G933" s="73"/>
      <c r="H933" s="73"/>
      <c r="I933" s="73"/>
      <c r="J933" s="73"/>
      <c r="K933" s="73"/>
      <c r="L933" s="73"/>
      <c r="M933" s="73"/>
      <c r="N933" s="73"/>
      <c r="O933" s="73"/>
      <c r="P933" s="12"/>
    </row>
    <row r="934" ht="15.75" customHeight="1" spans="1:16">
      <c r="A934" s="54"/>
      <c r="B934" s="54"/>
      <c r="C934" s="54"/>
      <c r="D934" s="54"/>
      <c r="E934" s="54"/>
      <c r="F934" s="73"/>
      <c r="G934" s="73"/>
      <c r="H934" s="73"/>
      <c r="I934" s="73"/>
      <c r="J934" s="73"/>
      <c r="K934" s="73"/>
      <c r="L934" s="73"/>
      <c r="M934" s="73"/>
      <c r="N934" s="73"/>
      <c r="O934" s="73"/>
      <c r="P934" s="12"/>
    </row>
    <row r="935" ht="15.75" customHeight="1" spans="1:16">
      <c r="A935" s="54"/>
      <c r="B935" s="54"/>
      <c r="C935" s="54"/>
      <c r="D935" s="54"/>
      <c r="E935" s="54"/>
      <c r="F935" s="73"/>
      <c r="G935" s="73"/>
      <c r="H935" s="73"/>
      <c r="I935" s="73"/>
      <c r="J935" s="73"/>
      <c r="K935" s="73"/>
      <c r="L935" s="73"/>
      <c r="M935" s="73"/>
      <c r="N935" s="73"/>
      <c r="O935" s="73"/>
      <c r="P935" s="12"/>
    </row>
    <row r="936" ht="15.75" customHeight="1" spans="1:16">
      <c r="A936" s="54"/>
      <c r="B936" s="54"/>
      <c r="C936" s="54"/>
      <c r="D936" s="54"/>
      <c r="E936" s="54"/>
      <c r="F936" s="73"/>
      <c r="G936" s="73"/>
      <c r="H936" s="73"/>
      <c r="I936" s="73"/>
      <c r="J936" s="73"/>
      <c r="K936" s="73"/>
      <c r="L936" s="73"/>
      <c r="M936" s="73"/>
      <c r="N936" s="73"/>
      <c r="O936" s="73"/>
      <c r="P936" s="12"/>
    </row>
    <row r="937" ht="15.75" customHeight="1" spans="1:16">
      <c r="A937" s="54"/>
      <c r="B937" s="54"/>
      <c r="C937" s="54"/>
      <c r="D937" s="54"/>
      <c r="E937" s="54"/>
      <c r="F937" s="73"/>
      <c r="G937" s="73"/>
      <c r="H937" s="73"/>
      <c r="I937" s="73"/>
      <c r="J937" s="73"/>
      <c r="K937" s="73"/>
      <c r="L937" s="73"/>
      <c r="M937" s="73"/>
      <c r="N937" s="73"/>
      <c r="O937" s="73"/>
      <c r="P937" s="12"/>
    </row>
    <row r="938" ht="15.75" customHeight="1" spans="1:16">
      <c r="A938" s="54"/>
      <c r="B938" s="54"/>
      <c r="C938" s="54"/>
      <c r="D938" s="54"/>
      <c r="E938" s="54"/>
      <c r="F938" s="73"/>
      <c r="G938" s="73"/>
      <c r="H938" s="73"/>
      <c r="I938" s="73"/>
      <c r="J938" s="73"/>
      <c r="K938" s="73"/>
      <c r="L938" s="73"/>
      <c r="M938" s="73"/>
      <c r="N938" s="73"/>
      <c r="O938" s="73"/>
      <c r="P938" s="12"/>
    </row>
    <row r="939" ht="15.75" customHeight="1" spans="1:16">
      <c r="A939" s="54"/>
      <c r="B939" s="54"/>
      <c r="C939" s="54"/>
      <c r="D939" s="54"/>
      <c r="E939" s="54"/>
      <c r="F939" s="73"/>
      <c r="G939" s="73"/>
      <c r="H939" s="73"/>
      <c r="I939" s="73"/>
      <c r="J939" s="73"/>
      <c r="K939" s="73"/>
      <c r="L939" s="73"/>
      <c r="M939" s="73"/>
      <c r="N939" s="73"/>
      <c r="O939" s="73"/>
      <c r="P939" s="12"/>
    </row>
    <row r="940" ht="15.75" customHeight="1" spans="1:16">
      <c r="A940" s="54"/>
      <c r="B940" s="54"/>
      <c r="C940" s="54"/>
      <c r="D940" s="54"/>
      <c r="E940" s="54"/>
      <c r="F940" s="73"/>
      <c r="G940" s="73"/>
      <c r="H940" s="73"/>
      <c r="I940" s="73"/>
      <c r="J940" s="73"/>
      <c r="K940" s="73"/>
      <c r="L940" s="73"/>
      <c r="M940" s="73"/>
      <c r="N940" s="73"/>
      <c r="O940" s="73"/>
      <c r="P940" s="12"/>
    </row>
    <row r="941" ht="15.75" customHeight="1" spans="1:16">
      <c r="A941" s="54"/>
      <c r="B941" s="54"/>
      <c r="C941" s="54"/>
      <c r="D941" s="54"/>
      <c r="E941" s="54"/>
      <c r="F941" s="73"/>
      <c r="G941" s="73"/>
      <c r="H941" s="73"/>
      <c r="I941" s="73"/>
      <c r="J941" s="73"/>
      <c r="K941" s="73"/>
      <c r="L941" s="73"/>
      <c r="M941" s="73"/>
      <c r="N941" s="73"/>
      <c r="O941" s="73"/>
      <c r="P941" s="12"/>
    </row>
    <row r="942" ht="15.75" customHeight="1" spans="1:16">
      <c r="A942" s="54"/>
      <c r="B942" s="54"/>
      <c r="C942" s="54"/>
      <c r="D942" s="54"/>
      <c r="E942" s="54"/>
      <c r="F942" s="73"/>
      <c r="G942" s="73"/>
      <c r="H942" s="73"/>
      <c r="I942" s="73"/>
      <c r="J942" s="73"/>
      <c r="K942" s="73"/>
      <c r="L942" s="73"/>
      <c r="M942" s="73"/>
      <c r="N942" s="73"/>
      <c r="O942" s="73"/>
      <c r="P942" s="12"/>
    </row>
    <row r="943" ht="15.75" customHeight="1" spans="1:16">
      <c r="A943" s="54"/>
      <c r="B943" s="54"/>
      <c r="C943" s="54"/>
      <c r="D943" s="54"/>
      <c r="E943" s="54"/>
      <c r="F943" s="73"/>
      <c r="G943" s="73"/>
      <c r="H943" s="73"/>
      <c r="I943" s="73"/>
      <c r="J943" s="73"/>
      <c r="K943" s="73"/>
      <c r="L943" s="73"/>
      <c r="M943" s="73"/>
      <c r="N943" s="73"/>
      <c r="O943" s="73"/>
      <c r="P943" s="12"/>
    </row>
    <row r="944" ht="15.75" customHeight="1" spans="1:16">
      <c r="A944" s="54"/>
      <c r="B944" s="54"/>
      <c r="C944" s="54"/>
      <c r="D944" s="54"/>
      <c r="E944" s="54"/>
      <c r="F944" s="73"/>
      <c r="G944" s="73"/>
      <c r="H944" s="73"/>
      <c r="I944" s="73"/>
      <c r="J944" s="73"/>
      <c r="K944" s="73"/>
      <c r="L944" s="73"/>
      <c r="M944" s="73"/>
      <c r="N944" s="73"/>
      <c r="O944" s="73"/>
      <c r="P944" s="12"/>
    </row>
    <row r="945" ht="15.75" customHeight="1" spans="1:16">
      <c r="A945" s="54"/>
      <c r="B945" s="54"/>
      <c r="C945" s="54"/>
      <c r="D945" s="54"/>
      <c r="E945" s="54"/>
      <c r="F945" s="73"/>
      <c r="G945" s="73"/>
      <c r="H945" s="73"/>
      <c r="I945" s="73"/>
      <c r="J945" s="73"/>
      <c r="K945" s="73"/>
      <c r="L945" s="73"/>
      <c r="M945" s="73"/>
      <c r="N945" s="73"/>
      <c r="O945" s="73"/>
      <c r="P945" s="12"/>
    </row>
    <row r="946" ht="15.75" customHeight="1" spans="1:16">
      <c r="A946" s="54"/>
      <c r="B946" s="54"/>
      <c r="C946" s="54"/>
      <c r="D946" s="54"/>
      <c r="E946" s="54"/>
      <c r="F946" s="73"/>
      <c r="G946" s="73"/>
      <c r="H946" s="73"/>
      <c r="I946" s="73"/>
      <c r="J946" s="73"/>
      <c r="K946" s="73"/>
      <c r="L946" s="73"/>
      <c r="M946" s="73"/>
      <c r="N946" s="73"/>
      <c r="O946" s="73"/>
      <c r="P946" s="12"/>
    </row>
    <row r="947" ht="15.75" customHeight="1" spans="1:16">
      <c r="A947" s="54"/>
      <c r="B947" s="54"/>
      <c r="C947" s="54"/>
      <c r="D947" s="54"/>
      <c r="E947" s="54"/>
      <c r="F947" s="73"/>
      <c r="G947" s="73"/>
      <c r="H947" s="73"/>
      <c r="I947" s="73"/>
      <c r="J947" s="73"/>
      <c r="K947" s="73"/>
      <c r="L947" s="73"/>
      <c r="M947" s="73"/>
      <c r="N947" s="73"/>
      <c r="O947" s="73"/>
      <c r="P947" s="12"/>
    </row>
    <row r="948" ht="15.75" customHeight="1" spans="1:16">
      <c r="A948" s="54"/>
      <c r="B948" s="54"/>
      <c r="C948" s="54"/>
      <c r="D948" s="54"/>
      <c r="E948" s="54"/>
      <c r="F948" s="73"/>
      <c r="G948" s="73"/>
      <c r="H948" s="73"/>
      <c r="I948" s="73"/>
      <c r="J948" s="73"/>
      <c r="K948" s="73"/>
      <c r="L948" s="73"/>
      <c r="M948" s="73"/>
      <c r="N948" s="73"/>
      <c r="O948" s="73"/>
      <c r="P948" s="12"/>
    </row>
    <row r="949" ht="15.75" customHeight="1" spans="1:16">
      <c r="A949" s="54"/>
      <c r="B949" s="54"/>
      <c r="C949" s="54"/>
      <c r="D949" s="54"/>
      <c r="E949" s="54"/>
      <c r="F949" s="73"/>
      <c r="G949" s="73"/>
      <c r="H949" s="73"/>
      <c r="I949" s="73"/>
      <c r="J949" s="73"/>
      <c r="K949" s="73"/>
      <c r="L949" s="73"/>
      <c r="M949" s="73"/>
      <c r="N949" s="73"/>
      <c r="O949" s="73"/>
      <c r="P949" s="12"/>
    </row>
    <row r="950" ht="15.75" customHeight="1" spans="1:16">
      <c r="A950" s="54"/>
      <c r="B950" s="54"/>
      <c r="C950" s="54"/>
      <c r="D950" s="54"/>
      <c r="E950" s="54"/>
      <c r="F950" s="73"/>
      <c r="G950" s="73"/>
      <c r="H950" s="73"/>
      <c r="I950" s="73"/>
      <c r="J950" s="73"/>
      <c r="K950" s="73"/>
      <c r="L950" s="73"/>
      <c r="M950" s="73"/>
      <c r="N950" s="73"/>
      <c r="O950" s="73"/>
      <c r="P950" s="12"/>
    </row>
    <row r="951" ht="15.75" customHeight="1" spans="1:16">
      <c r="A951" s="54"/>
      <c r="B951" s="54"/>
      <c r="C951" s="54"/>
      <c r="D951" s="54"/>
      <c r="E951" s="54"/>
      <c r="F951" s="73"/>
      <c r="G951" s="73"/>
      <c r="H951" s="73"/>
      <c r="I951" s="73"/>
      <c r="J951" s="73"/>
      <c r="K951" s="73"/>
      <c r="L951" s="73"/>
      <c r="M951" s="73"/>
      <c r="N951" s="73"/>
      <c r="O951" s="73"/>
      <c r="P951" s="12"/>
    </row>
    <row r="952" ht="15.75" customHeight="1" spans="1:16">
      <c r="A952" s="54"/>
      <c r="B952" s="54"/>
      <c r="C952" s="54"/>
      <c r="D952" s="54"/>
      <c r="E952" s="54"/>
      <c r="F952" s="73"/>
      <c r="G952" s="73"/>
      <c r="H952" s="73"/>
      <c r="I952" s="73"/>
      <c r="J952" s="73"/>
      <c r="K952" s="73"/>
      <c r="L952" s="73"/>
      <c r="M952" s="73"/>
      <c r="N952" s="73"/>
      <c r="O952" s="73"/>
      <c r="P952" s="12"/>
    </row>
    <row r="953" ht="15.75" customHeight="1" spans="1:16">
      <c r="A953" s="54"/>
      <c r="B953" s="54"/>
      <c r="C953" s="54"/>
      <c r="D953" s="54"/>
      <c r="E953" s="54"/>
      <c r="F953" s="73"/>
      <c r="G953" s="73"/>
      <c r="H953" s="73"/>
      <c r="I953" s="73"/>
      <c r="J953" s="73"/>
      <c r="K953" s="73"/>
      <c r="L953" s="73"/>
      <c r="M953" s="73"/>
      <c r="N953" s="73"/>
      <c r="O953" s="73"/>
      <c r="P953" s="12"/>
    </row>
    <row r="954" ht="15.75" customHeight="1" spans="1:16">
      <c r="A954" s="54"/>
      <c r="B954" s="54"/>
      <c r="C954" s="54"/>
      <c r="D954" s="54"/>
      <c r="E954" s="54"/>
      <c r="F954" s="73"/>
      <c r="G954" s="73"/>
      <c r="H954" s="73"/>
      <c r="I954" s="73"/>
      <c r="J954" s="73"/>
      <c r="K954" s="73"/>
      <c r="L954" s="73"/>
      <c r="M954" s="73"/>
      <c r="N954" s="73"/>
      <c r="O954" s="73"/>
      <c r="P954" s="12"/>
    </row>
    <row r="955" ht="15.75" customHeight="1" spans="1:16">
      <c r="A955" s="54"/>
      <c r="B955" s="54"/>
      <c r="C955" s="54"/>
      <c r="D955" s="54"/>
      <c r="E955" s="54"/>
      <c r="F955" s="73"/>
      <c r="G955" s="73"/>
      <c r="H955" s="73"/>
      <c r="I955" s="73"/>
      <c r="J955" s="73"/>
      <c r="K955" s="73"/>
      <c r="L955" s="73"/>
      <c r="M955" s="73"/>
      <c r="N955" s="73"/>
      <c r="O955" s="73"/>
      <c r="P955" s="12"/>
    </row>
    <row r="956" ht="15.75" customHeight="1" spans="1:16">
      <c r="A956" s="54"/>
      <c r="B956" s="54"/>
      <c r="C956" s="54"/>
      <c r="D956" s="54"/>
      <c r="E956" s="54"/>
      <c r="F956" s="73"/>
      <c r="G956" s="73"/>
      <c r="H956" s="73"/>
      <c r="I956" s="73"/>
      <c r="J956" s="73"/>
      <c r="K956" s="73"/>
      <c r="L956" s="73"/>
      <c r="M956" s="73"/>
      <c r="N956" s="73"/>
      <c r="O956" s="73"/>
      <c r="P956" s="12"/>
    </row>
    <row r="957" ht="15.75" customHeight="1" spans="1:16">
      <c r="A957" s="54"/>
      <c r="B957" s="54"/>
      <c r="C957" s="54"/>
      <c r="D957" s="54"/>
      <c r="E957" s="54"/>
      <c r="F957" s="73"/>
      <c r="G957" s="73"/>
      <c r="H957" s="73"/>
      <c r="I957" s="73"/>
      <c r="J957" s="73"/>
      <c r="K957" s="73"/>
      <c r="L957" s="73"/>
      <c r="M957" s="73"/>
      <c r="N957" s="73"/>
      <c r="O957" s="73"/>
      <c r="P957" s="12"/>
    </row>
    <row r="958" ht="15.75" customHeight="1" spans="1:16">
      <c r="A958" s="54"/>
      <c r="B958" s="54"/>
      <c r="C958" s="54"/>
      <c r="D958" s="54"/>
      <c r="E958" s="54"/>
      <c r="F958" s="73"/>
      <c r="G958" s="73"/>
      <c r="H958" s="73"/>
      <c r="I958" s="73"/>
      <c r="J958" s="73"/>
      <c r="K958" s="73"/>
      <c r="L958" s="73"/>
      <c r="M958" s="73"/>
      <c r="N958" s="73"/>
      <c r="O958" s="73"/>
      <c r="P958" s="12"/>
    </row>
    <row r="959" ht="15.75" customHeight="1" spans="1:16">
      <c r="A959" s="54"/>
      <c r="B959" s="54"/>
      <c r="C959" s="54"/>
      <c r="D959" s="54"/>
      <c r="E959" s="54"/>
      <c r="F959" s="73"/>
      <c r="G959" s="73"/>
      <c r="H959" s="73"/>
      <c r="I959" s="73"/>
      <c r="J959" s="73"/>
      <c r="K959" s="73"/>
      <c r="L959" s="73"/>
      <c r="M959" s="73"/>
      <c r="N959" s="73"/>
      <c r="O959" s="73"/>
      <c r="P959" s="12"/>
    </row>
    <row r="960" ht="15.75" customHeight="1" spans="1:16">
      <c r="A960" s="54"/>
      <c r="B960" s="54"/>
      <c r="C960" s="54"/>
      <c r="D960" s="54"/>
      <c r="E960" s="54"/>
      <c r="F960" s="73"/>
      <c r="G960" s="73"/>
      <c r="H960" s="73"/>
      <c r="I960" s="73"/>
      <c r="J960" s="73"/>
      <c r="K960" s="73"/>
      <c r="L960" s="73"/>
      <c r="M960" s="73"/>
      <c r="N960" s="73"/>
      <c r="O960" s="73"/>
      <c r="P960" s="12"/>
    </row>
    <row r="961" ht="15.75" customHeight="1" spans="1:16">
      <c r="A961" s="54"/>
      <c r="B961" s="54"/>
      <c r="C961" s="54"/>
      <c r="D961" s="54"/>
      <c r="E961" s="54"/>
      <c r="F961" s="73"/>
      <c r="G961" s="73"/>
      <c r="H961" s="73"/>
      <c r="I961" s="73"/>
      <c r="J961" s="73"/>
      <c r="K961" s="73"/>
      <c r="L961" s="73"/>
      <c r="M961" s="73"/>
      <c r="N961" s="73"/>
      <c r="O961" s="73"/>
      <c r="P961" s="12"/>
    </row>
    <row r="962" ht="15.75" customHeight="1" spans="1:16">
      <c r="A962" s="54"/>
      <c r="B962" s="54"/>
      <c r="C962" s="54"/>
      <c r="D962" s="54"/>
      <c r="E962" s="54"/>
      <c r="F962" s="73"/>
      <c r="G962" s="73"/>
      <c r="H962" s="73"/>
      <c r="I962" s="73"/>
      <c r="J962" s="73"/>
      <c r="K962" s="73"/>
      <c r="L962" s="73"/>
      <c r="M962" s="73"/>
      <c r="N962" s="73"/>
      <c r="O962" s="73"/>
      <c r="P962" s="12"/>
    </row>
    <row r="963" ht="15.75" customHeight="1" spans="1:16">
      <c r="A963" s="54"/>
      <c r="B963" s="54"/>
      <c r="C963" s="54"/>
      <c r="D963" s="54"/>
      <c r="E963" s="54"/>
      <c r="F963" s="73"/>
      <c r="G963" s="73"/>
      <c r="H963" s="73"/>
      <c r="I963" s="73"/>
      <c r="J963" s="73"/>
      <c r="K963" s="73"/>
      <c r="L963" s="73"/>
      <c r="M963" s="73"/>
      <c r="N963" s="73"/>
      <c r="O963" s="73"/>
      <c r="P963" s="12"/>
    </row>
    <row r="964" ht="15.75" customHeight="1" spans="1:16">
      <c r="A964" s="54"/>
      <c r="B964" s="54"/>
      <c r="C964" s="54"/>
      <c r="D964" s="54"/>
      <c r="E964" s="54"/>
      <c r="F964" s="73"/>
      <c r="G964" s="73"/>
      <c r="H964" s="73"/>
      <c r="I964" s="73"/>
      <c r="J964" s="73"/>
      <c r="K964" s="73"/>
      <c r="L964" s="73"/>
      <c r="M964" s="73"/>
      <c r="N964" s="73"/>
      <c r="O964" s="73"/>
      <c r="P964" s="12"/>
    </row>
    <row r="965" ht="15.75" customHeight="1" spans="1:16">
      <c r="A965" s="54"/>
      <c r="B965" s="54"/>
      <c r="C965" s="54"/>
      <c r="D965" s="54"/>
      <c r="E965" s="54"/>
      <c r="F965" s="73"/>
      <c r="G965" s="73"/>
      <c r="H965" s="73"/>
      <c r="I965" s="73"/>
      <c r="J965" s="73"/>
      <c r="K965" s="73"/>
      <c r="L965" s="73"/>
      <c r="M965" s="73"/>
      <c r="N965" s="73"/>
      <c r="O965" s="73"/>
      <c r="P965" s="12"/>
    </row>
    <row r="966" ht="15.75" customHeight="1" spans="1:16">
      <c r="A966" s="54"/>
      <c r="B966" s="54"/>
      <c r="C966" s="54"/>
      <c r="D966" s="54"/>
      <c r="E966" s="54"/>
      <c r="F966" s="73"/>
      <c r="G966" s="73"/>
      <c r="H966" s="73"/>
      <c r="I966" s="73"/>
      <c r="J966" s="73"/>
      <c r="K966" s="73"/>
      <c r="L966" s="73"/>
      <c r="M966" s="73"/>
      <c r="N966" s="73"/>
      <c r="O966" s="73"/>
      <c r="P966" s="12"/>
    </row>
    <row r="967" ht="15.75" customHeight="1" spans="1:16">
      <c r="A967" s="54"/>
      <c r="B967" s="54"/>
      <c r="C967" s="54"/>
      <c r="D967" s="54"/>
      <c r="E967" s="54"/>
      <c r="F967" s="73"/>
      <c r="G967" s="73"/>
      <c r="H967" s="73"/>
      <c r="I967" s="73"/>
      <c r="J967" s="73"/>
      <c r="K967" s="73"/>
      <c r="L967" s="73"/>
      <c r="M967" s="73"/>
      <c r="N967" s="73"/>
      <c r="O967" s="73"/>
      <c r="P967" s="12"/>
    </row>
    <row r="968" ht="15.75" customHeight="1" spans="1:16">
      <c r="A968" s="54"/>
      <c r="B968" s="54"/>
      <c r="C968" s="54"/>
      <c r="D968" s="54"/>
      <c r="E968" s="54"/>
      <c r="F968" s="73"/>
      <c r="G968" s="73"/>
      <c r="H968" s="73"/>
      <c r="I968" s="73"/>
      <c r="J968" s="73"/>
      <c r="K968" s="73"/>
      <c r="L968" s="73"/>
      <c r="M968" s="73"/>
      <c r="N968" s="73"/>
      <c r="O968" s="73"/>
      <c r="P968" s="12"/>
    </row>
    <row r="969" ht="15.75" customHeight="1" spans="1:16">
      <c r="A969" s="54"/>
      <c r="B969" s="54"/>
      <c r="C969" s="54"/>
      <c r="D969" s="54"/>
      <c r="E969" s="54"/>
      <c r="F969" s="73"/>
      <c r="G969" s="73"/>
      <c r="H969" s="73"/>
      <c r="I969" s="73"/>
      <c r="J969" s="73"/>
      <c r="K969" s="73"/>
      <c r="L969" s="73"/>
      <c r="M969" s="73"/>
      <c r="N969" s="73"/>
      <c r="O969" s="73"/>
      <c r="P969" s="12"/>
    </row>
    <row r="970" ht="15.75" customHeight="1" spans="1:16">
      <c r="A970" s="54"/>
      <c r="B970" s="54"/>
      <c r="C970" s="54"/>
      <c r="D970" s="54"/>
      <c r="E970" s="54"/>
      <c r="F970" s="73"/>
      <c r="G970" s="73"/>
      <c r="H970" s="73"/>
      <c r="I970" s="73"/>
      <c r="J970" s="73"/>
      <c r="K970" s="73"/>
      <c r="L970" s="73"/>
      <c r="M970" s="73"/>
      <c r="N970" s="73"/>
      <c r="O970" s="73"/>
      <c r="P970" s="12"/>
    </row>
    <row r="971" ht="15.75" customHeight="1" spans="1:16">
      <c r="A971" s="54"/>
      <c r="B971" s="54"/>
      <c r="C971" s="54"/>
      <c r="D971" s="54"/>
      <c r="E971" s="54"/>
      <c r="F971" s="73"/>
      <c r="G971" s="73"/>
      <c r="H971" s="73"/>
      <c r="I971" s="73"/>
      <c r="J971" s="73"/>
      <c r="K971" s="73"/>
      <c r="L971" s="73"/>
      <c r="M971" s="73"/>
      <c r="N971" s="73"/>
      <c r="O971" s="73"/>
      <c r="P971" s="12"/>
    </row>
    <row r="972" ht="15.75" customHeight="1" spans="1:16">
      <c r="A972" s="54"/>
      <c r="B972" s="54"/>
      <c r="C972" s="54"/>
      <c r="D972" s="54"/>
      <c r="E972" s="54"/>
      <c r="F972" s="73"/>
      <c r="G972" s="73"/>
      <c r="H972" s="73"/>
      <c r="I972" s="73"/>
      <c r="J972" s="73"/>
      <c r="K972" s="73"/>
      <c r="L972" s="73"/>
      <c r="M972" s="73"/>
      <c r="N972" s="73"/>
      <c r="O972" s="73"/>
      <c r="P972" s="12"/>
    </row>
    <row r="973" ht="15.75" customHeight="1" spans="1:16">
      <c r="A973" s="54"/>
      <c r="B973" s="54"/>
      <c r="C973" s="54"/>
      <c r="D973" s="54"/>
      <c r="E973" s="54"/>
      <c r="F973" s="73"/>
      <c r="G973" s="73"/>
      <c r="H973" s="73"/>
      <c r="I973" s="73"/>
      <c r="J973" s="73"/>
      <c r="K973" s="73"/>
      <c r="L973" s="73"/>
      <c r="M973" s="73"/>
      <c r="N973" s="73"/>
      <c r="O973" s="73"/>
      <c r="P973" s="12"/>
    </row>
    <row r="974" ht="15.75" customHeight="1" spans="1:16">
      <c r="A974" s="54"/>
      <c r="B974" s="54"/>
      <c r="C974" s="54"/>
      <c r="D974" s="54"/>
      <c r="E974" s="54"/>
      <c r="F974" s="73"/>
      <c r="G974" s="73"/>
      <c r="H974" s="73"/>
      <c r="I974" s="73"/>
      <c r="J974" s="73"/>
      <c r="K974" s="73"/>
      <c r="L974" s="73"/>
      <c r="M974" s="73"/>
      <c r="N974" s="73"/>
      <c r="O974" s="73"/>
      <c r="P974" s="12"/>
    </row>
    <row r="975" ht="15.75" customHeight="1" spans="1:16">
      <c r="A975" s="54"/>
      <c r="B975" s="54"/>
      <c r="C975" s="54"/>
      <c r="D975" s="54"/>
      <c r="E975" s="54"/>
      <c r="F975" s="73"/>
      <c r="G975" s="73"/>
      <c r="H975" s="73"/>
      <c r="I975" s="73"/>
      <c r="J975" s="73"/>
      <c r="K975" s="73"/>
      <c r="L975" s="73"/>
      <c r="M975" s="73"/>
      <c r="N975" s="73"/>
      <c r="O975" s="73"/>
      <c r="P975" s="12"/>
    </row>
    <row r="976" ht="15.75" customHeight="1" spans="1:16">
      <c r="A976" s="54"/>
      <c r="B976" s="54"/>
      <c r="C976" s="54"/>
      <c r="D976" s="54"/>
      <c r="E976" s="54"/>
      <c r="F976" s="73"/>
      <c r="G976" s="73"/>
      <c r="H976" s="73"/>
      <c r="I976" s="73"/>
      <c r="J976" s="73"/>
      <c r="K976" s="73"/>
      <c r="L976" s="73"/>
      <c r="M976" s="73"/>
      <c r="N976" s="73"/>
      <c r="O976" s="73"/>
      <c r="P976" s="12"/>
    </row>
    <row r="977" ht="15.75" customHeight="1" spans="1:16">
      <c r="A977" s="54"/>
      <c r="B977" s="54"/>
      <c r="C977" s="54"/>
      <c r="D977" s="54"/>
      <c r="E977" s="54"/>
      <c r="F977" s="73"/>
      <c r="G977" s="73"/>
      <c r="H977" s="73"/>
      <c r="I977" s="73"/>
      <c r="J977" s="73"/>
      <c r="K977" s="73"/>
      <c r="L977" s="73"/>
      <c r="M977" s="73"/>
      <c r="N977" s="73"/>
      <c r="O977" s="73"/>
      <c r="P977" s="12"/>
    </row>
    <row r="978" ht="15.75" customHeight="1" spans="1:16">
      <c r="A978" s="54"/>
      <c r="B978" s="54"/>
      <c r="C978" s="54"/>
      <c r="D978" s="54"/>
      <c r="E978" s="54"/>
      <c r="F978" s="73"/>
      <c r="G978" s="73"/>
      <c r="H978" s="73"/>
      <c r="I978" s="73"/>
      <c r="J978" s="73"/>
      <c r="K978" s="73"/>
      <c r="L978" s="73"/>
      <c r="M978" s="73"/>
      <c r="N978" s="73"/>
      <c r="O978" s="73"/>
      <c r="P978" s="12"/>
    </row>
    <row r="979" ht="15.75" customHeight="1" spans="1:16">
      <c r="A979" s="54"/>
      <c r="B979" s="54"/>
      <c r="C979" s="54"/>
      <c r="D979" s="54"/>
      <c r="E979" s="54"/>
      <c r="F979" s="73"/>
      <c r="G979" s="73"/>
      <c r="H979" s="73"/>
      <c r="I979" s="73"/>
      <c r="J979" s="73"/>
      <c r="K979" s="73"/>
      <c r="L979" s="73"/>
      <c r="M979" s="73"/>
      <c r="N979" s="73"/>
      <c r="O979" s="73"/>
      <c r="P979" s="12"/>
    </row>
    <row r="980" ht="15.75" customHeight="1" spans="1:16">
      <c r="A980" s="54"/>
      <c r="B980" s="54"/>
      <c r="C980" s="54"/>
      <c r="D980" s="54"/>
      <c r="E980" s="54"/>
      <c r="F980" s="73"/>
      <c r="G980" s="73"/>
      <c r="H980" s="73"/>
      <c r="I980" s="73"/>
      <c r="J980" s="73"/>
      <c r="K980" s="73"/>
      <c r="L980" s="73"/>
      <c r="M980" s="73"/>
      <c r="N980" s="73"/>
      <c r="O980" s="73"/>
      <c r="P980" s="12"/>
    </row>
    <row r="981" ht="15.75" customHeight="1" spans="1:16">
      <c r="A981" s="54"/>
      <c r="B981" s="54"/>
      <c r="C981" s="54"/>
      <c r="D981" s="54"/>
      <c r="E981" s="54"/>
      <c r="F981" s="73"/>
      <c r="G981" s="73"/>
      <c r="H981" s="73"/>
      <c r="I981" s="73"/>
      <c r="J981" s="73"/>
      <c r="K981" s="73"/>
      <c r="L981" s="73"/>
      <c r="M981" s="73"/>
      <c r="N981" s="73"/>
      <c r="O981" s="73"/>
      <c r="P981" s="12"/>
    </row>
    <row r="982" ht="15.75" customHeight="1" spans="1:16">
      <c r="A982" s="54"/>
      <c r="B982" s="54"/>
      <c r="C982" s="54"/>
      <c r="D982" s="54"/>
      <c r="E982" s="54"/>
      <c r="F982" s="73"/>
      <c r="G982" s="73"/>
      <c r="H982" s="73"/>
      <c r="I982" s="73"/>
      <c r="J982" s="73"/>
      <c r="K982" s="73"/>
      <c r="L982" s="73"/>
      <c r="M982" s="73"/>
      <c r="N982" s="73"/>
      <c r="O982" s="73"/>
      <c r="P982" s="12"/>
    </row>
    <row r="983" ht="15.75" customHeight="1" spans="1:16">
      <c r="A983" s="54"/>
      <c r="B983" s="54"/>
      <c r="C983" s="54"/>
      <c r="D983" s="54"/>
      <c r="E983" s="54"/>
      <c r="F983" s="73"/>
      <c r="G983" s="73"/>
      <c r="H983" s="73"/>
      <c r="I983" s="73"/>
      <c r="J983" s="73"/>
      <c r="K983" s="73"/>
      <c r="L983" s="73"/>
      <c r="M983" s="73"/>
      <c r="N983" s="73"/>
      <c r="O983" s="73"/>
      <c r="P983" s="12"/>
    </row>
    <row r="984" ht="15.75" customHeight="1" spans="1:16">
      <c r="A984" s="54"/>
      <c r="B984" s="54"/>
      <c r="C984" s="54"/>
      <c r="D984" s="54"/>
      <c r="E984" s="54"/>
      <c r="F984" s="73"/>
      <c r="G984" s="73"/>
      <c r="H984" s="73"/>
      <c r="I984" s="73"/>
      <c r="J984" s="73"/>
      <c r="K984" s="73"/>
      <c r="L984" s="73"/>
      <c r="M984" s="73"/>
      <c r="N984" s="73"/>
      <c r="O984" s="73"/>
      <c r="P984" s="12"/>
    </row>
    <row r="985" ht="15.75" customHeight="1" spans="1:16">
      <c r="A985" s="54"/>
      <c r="B985" s="54"/>
      <c r="C985" s="54"/>
      <c r="D985" s="54"/>
      <c r="E985" s="54"/>
      <c r="F985" s="73"/>
      <c r="G985" s="73"/>
      <c r="H985" s="73"/>
      <c r="I985" s="73"/>
      <c r="J985" s="73"/>
      <c r="K985" s="73"/>
      <c r="L985" s="73"/>
      <c r="M985" s="73"/>
      <c r="N985" s="73"/>
      <c r="O985" s="73"/>
      <c r="P985" s="12"/>
    </row>
    <row r="986" ht="15.75" customHeight="1" spans="1:16">
      <c r="A986" s="54"/>
      <c r="B986" s="54"/>
      <c r="C986" s="54"/>
      <c r="D986" s="54"/>
      <c r="E986" s="54"/>
      <c r="F986" s="73"/>
      <c r="G986" s="73"/>
      <c r="H986" s="73"/>
      <c r="I986" s="73"/>
      <c r="J986" s="73"/>
      <c r="K986" s="73"/>
      <c r="L986" s="73"/>
      <c r="M986" s="73"/>
      <c r="N986" s="73"/>
      <c r="O986" s="73"/>
      <c r="P986" s="12"/>
    </row>
    <row r="987" ht="15.75" customHeight="1" spans="1:16">
      <c r="A987" s="54"/>
      <c r="B987" s="54"/>
      <c r="C987" s="54"/>
      <c r="D987" s="54"/>
      <c r="E987" s="54"/>
      <c r="F987" s="73"/>
      <c r="G987" s="73"/>
      <c r="H987" s="73"/>
      <c r="I987" s="73"/>
      <c r="J987" s="73"/>
      <c r="K987" s="73"/>
      <c r="L987" s="73"/>
      <c r="M987" s="73"/>
      <c r="N987" s="73"/>
      <c r="O987" s="73"/>
      <c r="P987" s="12"/>
    </row>
    <row r="988" ht="15.75" customHeight="1" spans="1:16">
      <c r="A988" s="54"/>
      <c r="B988" s="54"/>
      <c r="C988" s="54"/>
      <c r="D988" s="54"/>
      <c r="E988" s="54"/>
      <c r="F988" s="73"/>
      <c r="G988" s="73"/>
      <c r="H988" s="73"/>
      <c r="I988" s="73"/>
      <c r="J988" s="73"/>
      <c r="K988" s="73"/>
      <c r="L988" s="73"/>
      <c r="M988" s="73"/>
      <c r="N988" s="73"/>
      <c r="O988" s="73"/>
      <c r="P988" s="12"/>
    </row>
    <row r="989" ht="15.75" customHeight="1" spans="1:16">
      <c r="A989" s="54"/>
      <c r="B989" s="54"/>
      <c r="C989" s="54"/>
      <c r="D989" s="54"/>
      <c r="E989" s="54"/>
      <c r="F989" s="73"/>
      <c r="G989" s="73"/>
      <c r="H989" s="73"/>
      <c r="I989" s="73"/>
      <c r="J989" s="73"/>
      <c r="K989" s="73"/>
      <c r="L989" s="73"/>
      <c r="M989" s="73"/>
      <c r="N989" s="73"/>
      <c r="O989" s="73"/>
      <c r="P989" s="12"/>
    </row>
    <row r="990" ht="15.75" customHeight="1" spans="1:16">
      <c r="A990" s="54"/>
      <c r="B990" s="54"/>
      <c r="C990" s="54"/>
      <c r="D990" s="54"/>
      <c r="E990" s="54"/>
      <c r="F990" s="73"/>
      <c r="G990" s="73"/>
      <c r="H990" s="73"/>
      <c r="I990" s="73"/>
      <c r="J990" s="73"/>
      <c r="K990" s="73"/>
      <c r="L990" s="73"/>
      <c r="M990" s="73"/>
      <c r="N990" s="73"/>
      <c r="O990" s="73"/>
      <c r="P990" s="12"/>
    </row>
    <row r="991" ht="15.75" customHeight="1" spans="1:16">
      <c r="A991" s="54"/>
      <c r="B991" s="54"/>
      <c r="C991" s="54"/>
      <c r="D991" s="54"/>
      <c r="E991" s="54"/>
      <c r="F991" s="73"/>
      <c r="G991" s="73"/>
      <c r="H991" s="73"/>
      <c r="I991" s="73"/>
      <c r="J991" s="73"/>
      <c r="K991" s="73"/>
      <c r="L991" s="73"/>
      <c r="M991" s="73"/>
      <c r="N991" s="73"/>
      <c r="O991" s="73"/>
      <c r="P991" s="12"/>
    </row>
    <row r="992" ht="15.75" customHeight="1" spans="1:16">
      <c r="A992" s="54"/>
      <c r="B992" s="54"/>
      <c r="C992" s="54"/>
      <c r="D992" s="54"/>
      <c r="E992" s="54"/>
      <c r="F992" s="73"/>
      <c r="G992" s="73"/>
      <c r="H992" s="73"/>
      <c r="I992" s="73"/>
      <c r="J992" s="73"/>
      <c r="K992" s="73"/>
      <c r="L992" s="73"/>
      <c r="M992" s="73"/>
      <c r="N992" s="73"/>
      <c r="O992" s="73"/>
      <c r="P992" s="12"/>
    </row>
    <row r="993" ht="15.75" customHeight="1" spans="1:16">
      <c r="A993" s="54"/>
      <c r="B993" s="54"/>
      <c r="C993" s="54"/>
      <c r="D993" s="54"/>
      <c r="E993" s="54"/>
      <c r="F993" s="73"/>
      <c r="G993" s="73"/>
      <c r="H993" s="73"/>
      <c r="I993" s="73"/>
      <c r="J993" s="73"/>
      <c r="K993" s="73"/>
      <c r="L993" s="73"/>
      <c r="M993" s="73"/>
      <c r="N993" s="73"/>
      <c r="O993" s="73"/>
      <c r="P993" s="12"/>
    </row>
    <row r="994" ht="15.75" customHeight="1" spans="1:16">
      <c r="A994" s="54"/>
      <c r="B994" s="54"/>
      <c r="C994" s="54"/>
      <c r="D994" s="54"/>
      <c r="E994" s="54"/>
      <c r="F994" s="73"/>
      <c r="G994" s="73"/>
      <c r="H994" s="73"/>
      <c r="I994" s="73"/>
      <c r="J994" s="73"/>
      <c r="K994" s="73"/>
      <c r="L994" s="73"/>
      <c r="M994" s="73"/>
      <c r="N994" s="73"/>
      <c r="O994" s="73"/>
      <c r="P994" s="12"/>
    </row>
    <row r="995" ht="15.75" customHeight="1" spans="1:16">
      <c r="A995" s="54"/>
      <c r="B995" s="54"/>
      <c r="C995" s="54"/>
      <c r="D995" s="54"/>
      <c r="E995" s="54"/>
      <c r="F995" s="73"/>
      <c r="G995" s="73"/>
      <c r="H995" s="73"/>
      <c r="I995" s="73"/>
      <c r="J995" s="73"/>
      <c r="K995" s="73"/>
      <c r="L995" s="73"/>
      <c r="M995" s="73"/>
      <c r="N995" s="73"/>
      <c r="O995" s="73"/>
      <c r="P995" s="12"/>
    </row>
    <row r="996" ht="15.75" customHeight="1" spans="1:16">
      <c r="A996" s="54"/>
      <c r="B996" s="54"/>
      <c r="C996" s="54"/>
      <c r="D996" s="54"/>
      <c r="E996" s="54"/>
      <c r="F996" s="73"/>
      <c r="G996" s="73"/>
      <c r="H996" s="73"/>
      <c r="I996" s="73"/>
      <c r="J996" s="73"/>
      <c r="K996" s="73"/>
      <c r="L996" s="73"/>
      <c r="M996" s="73"/>
      <c r="N996" s="73"/>
      <c r="O996" s="73"/>
      <c r="P996" s="12"/>
    </row>
    <row r="997" ht="15.75" customHeight="1" spans="1:16">
      <c r="A997" s="54"/>
      <c r="B997" s="54"/>
      <c r="C997" s="54"/>
      <c r="D997" s="54"/>
      <c r="E997" s="54"/>
      <c r="F997" s="73"/>
      <c r="G997" s="73"/>
      <c r="H997" s="73"/>
      <c r="I997" s="73"/>
      <c r="J997" s="73"/>
      <c r="K997" s="73"/>
      <c r="L997" s="73"/>
      <c r="M997" s="73"/>
      <c r="N997" s="73"/>
      <c r="O997" s="73"/>
      <c r="P997" s="12"/>
    </row>
    <row r="998" ht="15.75" customHeight="1" spans="1:16">
      <c r="A998" s="54"/>
      <c r="B998" s="54"/>
      <c r="C998" s="54"/>
      <c r="D998" s="54"/>
      <c r="E998" s="54"/>
      <c r="F998" s="73"/>
      <c r="G998" s="73"/>
      <c r="H998" s="73"/>
      <c r="I998" s="73"/>
      <c r="J998" s="73"/>
      <c r="K998" s="73"/>
      <c r="L998" s="73"/>
      <c r="M998" s="73"/>
      <c r="N998" s="73"/>
      <c r="O998" s="73"/>
      <c r="P998" s="12"/>
    </row>
    <row r="999" ht="15.75" customHeight="1" spans="1:16">
      <c r="A999" s="54"/>
      <c r="B999" s="54"/>
      <c r="C999" s="54"/>
      <c r="D999" s="54"/>
      <c r="E999" s="54"/>
      <c r="F999" s="73"/>
      <c r="G999" s="73"/>
      <c r="H999" s="73"/>
      <c r="I999" s="73"/>
      <c r="J999" s="73"/>
      <c r="K999" s="73"/>
      <c r="L999" s="73"/>
      <c r="M999" s="73"/>
      <c r="N999" s="73"/>
      <c r="O999" s="73"/>
      <c r="P999" s="12"/>
    </row>
    <row r="1000" ht="15.75" customHeight="1" spans="1:16">
      <c r="A1000" s="54"/>
      <c r="B1000" s="54"/>
      <c r="C1000" s="54"/>
      <c r="D1000" s="54"/>
      <c r="E1000" s="54"/>
      <c r="F1000" s="73"/>
      <c r="G1000" s="73"/>
      <c r="H1000" s="73"/>
      <c r="I1000" s="73"/>
      <c r="J1000" s="73"/>
      <c r="K1000" s="73"/>
      <c r="L1000" s="73"/>
      <c r="M1000" s="73"/>
      <c r="N1000" s="73"/>
      <c r="O1000" s="73"/>
      <c r="P1000" s="12"/>
    </row>
    <row r="1001" ht="15.75" customHeight="1" spans="1:16">
      <c r="A1001" s="54"/>
      <c r="B1001" s="54"/>
      <c r="C1001" s="54"/>
      <c r="D1001" s="54"/>
      <c r="E1001" s="54"/>
      <c r="F1001" s="73"/>
      <c r="G1001" s="73"/>
      <c r="H1001" s="73"/>
      <c r="I1001" s="73"/>
      <c r="J1001" s="73"/>
      <c r="K1001" s="73"/>
      <c r="L1001" s="73"/>
      <c r="M1001" s="73"/>
      <c r="N1001" s="73"/>
      <c r="O1001" s="73"/>
      <c r="P1001" s="12"/>
    </row>
  </sheetData>
  <hyperlinks>
    <hyperlink ref="A31" r:id="rId2" display="https://www.researchgate.net/publication/277020032_A_simple_method_for_measuring_power_force_velocity_properties_and_mechanical_effectiveness_in_sprint_running_Simple_method_to_compute_sprint_mechanics"/>
    <hyperlink ref="A33" r:id="rId3" display="https://www.researchgate.net/publication/287995954_Interpreting_Power-Force-Velocity_Profiles_for_Individualized_and_Specific_Training"/>
  </hyperlinks>
  <pageMargins left="0.7" right="0.7" top="0.75" bottom="0.75" header="0" footer="0"/>
  <pageSetup paperSize="1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M1000"/>
  <sheetViews>
    <sheetView zoomScale="76" zoomScaleNormal="76" workbookViewId="0">
      <selection activeCell="A1" sqref="A1"/>
    </sheetView>
  </sheetViews>
  <sheetFormatPr defaultColWidth="11.2205882352941" defaultRowHeight="15" customHeight="1"/>
  <cols>
    <col min="1" max="1" width="9.11029411764706" customWidth="1"/>
    <col min="2" max="2" width="12.7794117647059" customWidth="1"/>
    <col min="3" max="5" width="9.66911764705882" customWidth="1"/>
    <col min="6" max="6" width="10.6691176470588" customWidth="1"/>
    <col min="7" max="8" width="9.66911764705882" customWidth="1"/>
    <col min="9" max="9" width="11.7794117647059" customWidth="1"/>
    <col min="10" max="10" width="12.7794117647059" customWidth="1"/>
    <col min="11" max="11" width="19" customWidth="1"/>
    <col min="12" max="15" width="12.7794117647059" customWidth="1"/>
    <col min="16" max="16" width="26.7794117647059" customWidth="1"/>
    <col min="17" max="39" width="11" customWidth="1"/>
  </cols>
  <sheetData>
    <row r="1" ht="40.5" customHeight="1" spans="1:18">
      <c r="A1" s="1" t="s">
        <v>1</v>
      </c>
      <c r="B1" s="1" t="s">
        <v>33</v>
      </c>
      <c r="C1" s="2" t="s">
        <v>34</v>
      </c>
      <c r="D1" s="3" t="s">
        <v>35</v>
      </c>
      <c r="E1" s="3" t="s">
        <v>36</v>
      </c>
      <c r="F1" s="2" t="s">
        <v>37</v>
      </c>
      <c r="G1" s="2" t="s">
        <v>38</v>
      </c>
      <c r="H1" s="2" t="s">
        <v>36</v>
      </c>
      <c r="I1" s="2" t="s">
        <v>39</v>
      </c>
      <c r="J1" s="2" t="s">
        <v>40</v>
      </c>
      <c r="K1" s="7" t="s">
        <v>41</v>
      </c>
      <c r="L1" s="2" t="s">
        <v>42</v>
      </c>
      <c r="M1" s="2" t="s">
        <v>43</v>
      </c>
      <c r="N1" s="2" t="s">
        <v>44</v>
      </c>
      <c r="O1" s="2" t="s">
        <v>45</v>
      </c>
      <c r="P1" s="11" t="s">
        <v>14</v>
      </c>
      <c r="Q1" s="21">
        <v>9.18497921984181</v>
      </c>
      <c r="R1" s="22"/>
    </row>
    <row r="2" customHeight="1" spans="1:18">
      <c r="A2" s="4">
        <v>0</v>
      </c>
      <c r="B2" s="4">
        <v>0.108</v>
      </c>
      <c r="C2" s="5">
        <v>0.03</v>
      </c>
      <c r="D2" s="6">
        <f t="shared" ref="D2:D233" si="0">$Q$1*(1-EXP(-(A2-$Q$7)/$Q$6))</f>
        <v>0</v>
      </c>
      <c r="E2" s="6">
        <v>0</v>
      </c>
      <c r="F2" s="5">
        <f t="shared" ref="F2:F233" si="1">(C2-D2)^2</f>
        <v>0.0009</v>
      </c>
      <c r="G2" s="5">
        <f t="shared" ref="G2:G233" si="2">($Q$1/$Q$6)*EXP(-(A2-$Q$7)/$Q$6)</f>
        <v>7.00371431910675</v>
      </c>
      <c r="H2" s="5">
        <f t="shared" ref="H2:H233" si="3">$Q$1*(A2+$Q$6*EXP(-(A2-$Q$7)/$Q$6))-$Q$1*$Q$6</f>
        <v>0</v>
      </c>
      <c r="I2" s="8">
        <f t="shared" ref="I2:I233" si="4">$Q$2*G2</f>
        <v>840.44571829281</v>
      </c>
      <c r="J2" s="9">
        <f t="shared" ref="J2:J233" si="5">$Q$9*D2*D2</f>
        <v>0</v>
      </c>
      <c r="K2" s="10">
        <f t="shared" ref="K2:K233" si="6">I2+J2</f>
        <v>840.44571829281</v>
      </c>
      <c r="L2" s="5">
        <f t="shared" ref="L2:L233" si="7">K2/$Q$2</f>
        <v>7.00371431910675</v>
      </c>
      <c r="M2" s="5">
        <f t="shared" ref="M2:M233" si="8">L2*D2</f>
        <v>0</v>
      </c>
      <c r="N2" s="8">
        <f t="shared" ref="N2:N233" si="9">SQRT((POWER(K2,2)+POWER(($Q$2*9.81),2)))</f>
        <v>1446.42623226928</v>
      </c>
      <c r="O2" s="12"/>
      <c r="P2" s="13" t="s">
        <v>17</v>
      </c>
      <c r="Q2" s="4">
        <v>120</v>
      </c>
      <c r="R2" s="23"/>
    </row>
    <row r="3" ht="15.75" customHeight="1" spans="1:18">
      <c r="A3" s="4">
        <v>0.02</v>
      </c>
      <c r="B3" s="4">
        <v>0.648</v>
      </c>
      <c r="C3" s="5">
        <v>0.18</v>
      </c>
      <c r="D3" s="6">
        <f t="shared" si="0"/>
        <v>0.139011603338908</v>
      </c>
      <c r="E3" s="6">
        <f t="shared" ref="E3:E233" si="10">D3*(A3-A2)+E2</f>
        <v>0.00278023206677816</v>
      </c>
      <c r="F3" s="5">
        <f t="shared" si="1"/>
        <v>0.00168004866084701</v>
      </c>
      <c r="G3" s="5">
        <f t="shared" si="2"/>
        <v>6.89771543402234</v>
      </c>
      <c r="H3" s="5">
        <f t="shared" si="3"/>
        <v>0.00139364931586172</v>
      </c>
      <c r="I3" s="8">
        <f t="shared" si="4"/>
        <v>827.725852082681</v>
      </c>
      <c r="J3" s="9">
        <f t="shared" si="5"/>
        <v>0.00628892396904543</v>
      </c>
      <c r="K3" s="10">
        <f t="shared" si="6"/>
        <v>827.73214100665</v>
      </c>
      <c r="L3" s="5">
        <f t="shared" si="7"/>
        <v>6.89776784172208</v>
      </c>
      <c r="M3" s="5">
        <f t="shared" si="8"/>
        <v>0.958869767137346</v>
      </c>
      <c r="N3" s="8">
        <f t="shared" si="9"/>
        <v>1439.076209676</v>
      </c>
      <c r="O3" s="12"/>
      <c r="P3" s="13" t="s">
        <v>46</v>
      </c>
      <c r="Q3" s="4">
        <v>1.72</v>
      </c>
      <c r="R3" s="23"/>
    </row>
    <row r="4" ht="15.75" customHeight="1" spans="1:18">
      <c r="A4" s="4">
        <v>0.04</v>
      </c>
      <c r="B4" s="4">
        <v>1.08</v>
      </c>
      <c r="C4" s="5">
        <v>0.3</v>
      </c>
      <c r="D4" s="6">
        <f t="shared" si="0"/>
        <v>0.27591931233028</v>
      </c>
      <c r="E4" s="6">
        <f t="shared" si="10"/>
        <v>0.00829861831338376</v>
      </c>
      <c r="F4" s="5">
        <f t="shared" si="1"/>
        <v>0.00057987951864661</v>
      </c>
      <c r="G4" s="5">
        <f t="shared" si="2"/>
        <v>6.79332080678273</v>
      </c>
      <c r="H4" s="5">
        <f t="shared" si="3"/>
        <v>0.00554643827997481</v>
      </c>
      <c r="I4" s="8">
        <f t="shared" si="4"/>
        <v>815.198496813927</v>
      </c>
      <c r="J4" s="9">
        <f t="shared" si="5"/>
        <v>0.0247764133212752</v>
      </c>
      <c r="K4" s="10">
        <f t="shared" si="6"/>
        <v>815.223273227249</v>
      </c>
      <c r="L4" s="5">
        <f t="shared" si="7"/>
        <v>6.79352727689374</v>
      </c>
      <c r="M4" s="5">
        <f t="shared" si="8"/>
        <v>1.87446537453752</v>
      </c>
      <c r="N4" s="8">
        <f t="shared" si="9"/>
        <v>1431.91788354338</v>
      </c>
      <c r="O4" s="12"/>
      <c r="P4" s="13" t="s">
        <v>19</v>
      </c>
      <c r="Q4" s="4">
        <v>25</v>
      </c>
      <c r="R4" s="23"/>
    </row>
    <row r="5" ht="15.75" customHeight="1" spans="1:18">
      <c r="A5" s="4">
        <v>0.06</v>
      </c>
      <c r="B5" s="4">
        <v>1.404</v>
      </c>
      <c r="C5" s="5">
        <v>0.39</v>
      </c>
      <c r="D5" s="6">
        <f t="shared" si="0"/>
        <v>0.410754968714801</v>
      </c>
      <c r="E5" s="6">
        <f t="shared" si="10"/>
        <v>0.0165137176876798</v>
      </c>
      <c r="F5" s="5">
        <f t="shared" si="1"/>
        <v>0.000430768726352379</v>
      </c>
      <c r="G5" s="5">
        <f t="shared" si="2"/>
        <v>6.6905061574794</v>
      </c>
      <c r="H5" s="5">
        <f t="shared" si="3"/>
        <v>0.0124166082321189</v>
      </c>
      <c r="I5" s="8">
        <f t="shared" si="4"/>
        <v>802.860738897528</v>
      </c>
      <c r="J5" s="9">
        <f t="shared" si="5"/>
        <v>0.0549085393002477</v>
      </c>
      <c r="K5" s="10">
        <f t="shared" si="6"/>
        <v>802.915647436828</v>
      </c>
      <c r="L5" s="5">
        <f t="shared" si="7"/>
        <v>6.69096372864023</v>
      </c>
      <c r="M5" s="5">
        <f t="shared" si="8"/>
        <v>2.74834659702949</v>
      </c>
      <c r="N5" s="8">
        <f t="shared" si="9"/>
        <v>1424.94679791875</v>
      </c>
      <c r="O5" s="12"/>
      <c r="P5" s="13" t="s">
        <v>47</v>
      </c>
      <c r="Q5" s="4">
        <v>760</v>
      </c>
      <c r="R5" s="23"/>
    </row>
    <row r="6" ht="15.75" customHeight="1" spans="1:37">
      <c r="A6" s="4">
        <v>0.09</v>
      </c>
      <c r="B6" s="4">
        <v>1.692</v>
      </c>
      <c r="C6" s="5">
        <v>0.47</v>
      </c>
      <c r="D6" s="6">
        <f t="shared" si="0"/>
        <v>0.60919182429807</v>
      </c>
      <c r="E6" s="6">
        <f t="shared" si="10"/>
        <v>0.0347894724166219</v>
      </c>
      <c r="F6" s="5">
        <f t="shared" si="1"/>
        <v>0.0193743639514249</v>
      </c>
      <c r="G6" s="5">
        <f t="shared" si="2"/>
        <v>6.53919443280126</v>
      </c>
      <c r="H6" s="5">
        <f t="shared" si="3"/>
        <v>0.0277271584076892</v>
      </c>
      <c r="I6" s="8">
        <f t="shared" si="4"/>
        <v>784.703331936152</v>
      </c>
      <c r="J6" s="9">
        <f t="shared" si="5"/>
        <v>0.120776481049289</v>
      </c>
      <c r="K6" s="10">
        <f t="shared" si="6"/>
        <v>784.824108417201</v>
      </c>
      <c r="L6" s="5">
        <f t="shared" si="7"/>
        <v>6.54020090347667</v>
      </c>
      <c r="M6" s="5">
        <f t="shared" si="8"/>
        <v>3.98423691966484</v>
      </c>
      <c r="N6" s="8">
        <f t="shared" si="9"/>
        <v>1414.83169357802</v>
      </c>
      <c r="O6" s="12"/>
      <c r="P6" s="13" t="s">
        <v>15</v>
      </c>
      <c r="Q6" s="24">
        <v>1.31144401404043</v>
      </c>
      <c r="R6" s="23"/>
      <c r="AD6" s="41" t="s">
        <v>48</v>
      </c>
      <c r="AE6" s="41" t="s">
        <v>49</v>
      </c>
      <c r="AF6" s="41" t="s">
        <v>50</v>
      </c>
      <c r="AJ6" s="41" t="s">
        <v>51</v>
      </c>
      <c r="AK6" s="41" t="s">
        <v>52</v>
      </c>
    </row>
    <row r="7" ht="15.75" customHeight="1" spans="1:39">
      <c r="A7" s="4">
        <v>0.11</v>
      </c>
      <c r="B7" s="4">
        <v>1.908</v>
      </c>
      <c r="C7" s="5">
        <v>0.53</v>
      </c>
      <c r="D7" s="6">
        <f t="shared" si="0"/>
        <v>0.738983512141286</v>
      </c>
      <c r="E7" s="6">
        <f t="shared" si="10"/>
        <v>0.0495691426594476</v>
      </c>
      <c r="F7" s="5">
        <f t="shared" si="1"/>
        <v>0.043674108346907</v>
      </c>
      <c r="G7" s="5">
        <f t="shared" si="2"/>
        <v>6.44022590158403</v>
      </c>
      <c r="H7" s="5">
        <f t="shared" si="3"/>
        <v>0.0412122107103361</v>
      </c>
      <c r="I7" s="8">
        <f t="shared" si="4"/>
        <v>772.827108190084</v>
      </c>
      <c r="J7" s="9">
        <f t="shared" si="5"/>
        <v>0.177723041422073</v>
      </c>
      <c r="K7" s="10">
        <f t="shared" si="6"/>
        <v>773.004831231506</v>
      </c>
      <c r="L7" s="5">
        <f t="shared" si="7"/>
        <v>6.44170692692921</v>
      </c>
      <c r="M7" s="5">
        <f t="shared" si="8"/>
        <v>4.760315209047</v>
      </c>
      <c r="N7" s="8">
        <f t="shared" si="9"/>
        <v>1408.30973479105</v>
      </c>
      <c r="O7" s="12"/>
      <c r="P7" s="13" t="s">
        <v>53</v>
      </c>
      <c r="Q7" s="24">
        <v>0</v>
      </c>
      <c r="R7" s="23"/>
      <c r="AD7" s="41">
        <v>40.3</v>
      </c>
      <c r="AE7" s="41">
        <v>5.85371956047184</v>
      </c>
      <c r="AF7" s="41">
        <f>((AD7+Q1*Q6)/Q1)-Q6*EXP(-AE7/Q6)-AE7</f>
        <v>-0.169786545725691</v>
      </c>
      <c r="AI7" s="41">
        <v>0.3</v>
      </c>
      <c r="AL7" s="41" t="s">
        <v>50</v>
      </c>
      <c r="AM7" s="41" t="s">
        <v>54</v>
      </c>
    </row>
    <row r="8" ht="15.75" customHeight="1" spans="1:39">
      <c r="A8" s="4">
        <v>0.13</v>
      </c>
      <c r="B8" s="4">
        <v>2.16</v>
      </c>
      <c r="C8" s="5">
        <v>0.6</v>
      </c>
      <c r="D8" s="6">
        <f t="shared" si="0"/>
        <v>0.866810845989212</v>
      </c>
      <c r="E8" s="6">
        <f t="shared" si="10"/>
        <v>0.0669053595792319</v>
      </c>
      <c r="F8" s="5">
        <f t="shared" si="1"/>
        <v>0.0711880275374791</v>
      </c>
      <c r="G8" s="5">
        <f t="shared" si="2"/>
        <v>6.34275522614581</v>
      </c>
      <c r="H8" s="5">
        <f t="shared" si="3"/>
        <v>0.0572734033015596</v>
      </c>
      <c r="I8" s="8">
        <f t="shared" si="4"/>
        <v>761.130627137498</v>
      </c>
      <c r="J8" s="9">
        <f t="shared" si="5"/>
        <v>0.244524800348169</v>
      </c>
      <c r="K8" s="10">
        <f t="shared" si="6"/>
        <v>761.375151937846</v>
      </c>
      <c r="L8" s="5">
        <f t="shared" si="7"/>
        <v>6.34479293281538</v>
      </c>
      <c r="M8" s="5">
        <f t="shared" si="8"/>
        <v>5.49973532972008</v>
      </c>
      <c r="N8" s="8">
        <f t="shared" si="9"/>
        <v>1401.96004293574</v>
      </c>
      <c r="O8" s="12"/>
      <c r="P8" s="13" t="s">
        <v>55</v>
      </c>
      <c r="Q8" s="25">
        <f>SUM(F:F)</f>
        <v>11.0909552005765</v>
      </c>
      <c r="R8" s="23"/>
      <c r="AI8" s="41">
        <v>1.46</v>
      </c>
      <c r="AJ8" s="41">
        <f t="shared" ref="AJ8:AJ10" si="11">AI8-$AI$7</f>
        <v>1.16</v>
      </c>
      <c r="AK8" s="41">
        <v>1.06</v>
      </c>
      <c r="AL8" s="41">
        <f t="shared" ref="AL8:AL10" si="12">AJ8-AK8</f>
        <v>0.0999999999999999</v>
      </c>
      <c r="AM8" s="25">
        <f t="shared" ref="AM8:AM10" si="13">AL8/AK8*100</f>
        <v>9.43396226415093</v>
      </c>
    </row>
    <row r="9" ht="15.75" customHeight="1" spans="1:39">
      <c r="A9" s="4">
        <v>0.15</v>
      </c>
      <c r="B9" s="4">
        <v>2.448</v>
      </c>
      <c r="C9" s="5">
        <v>0.68</v>
      </c>
      <c r="D9" s="6">
        <f t="shared" si="0"/>
        <v>0.992703555685746</v>
      </c>
      <c r="E9" s="6">
        <f t="shared" si="10"/>
        <v>0.0867594306929468</v>
      </c>
      <c r="F9" s="5">
        <f t="shared" si="1"/>
        <v>0.0977835137385085</v>
      </c>
      <c r="G9" s="5">
        <f t="shared" si="2"/>
        <v>6.24675973693795</v>
      </c>
      <c r="H9" s="5">
        <f t="shared" si="3"/>
        <v>0.0758717471555457</v>
      </c>
      <c r="I9" s="8">
        <f t="shared" si="4"/>
        <v>749.611168432554</v>
      </c>
      <c r="J9" s="9">
        <f t="shared" si="5"/>
        <v>0.32071065906169</v>
      </c>
      <c r="K9" s="10">
        <f t="shared" si="6"/>
        <v>749.931879091616</v>
      </c>
      <c r="L9" s="5">
        <f t="shared" si="7"/>
        <v>6.24943232576347</v>
      </c>
      <c r="M9" s="5">
        <f t="shared" si="8"/>
        <v>6.20383369080284</v>
      </c>
      <c r="N9" s="8">
        <f t="shared" si="9"/>
        <v>1395.77851512261</v>
      </c>
      <c r="O9" s="12"/>
      <c r="P9" s="14" t="s">
        <v>56</v>
      </c>
      <c r="Q9" s="26">
        <f>0.5*Q10*Q11*Q12</f>
        <v>0.325442478973212</v>
      </c>
      <c r="R9" s="27" t="s">
        <v>57</v>
      </c>
      <c r="AI9" s="41">
        <v>2.2</v>
      </c>
      <c r="AJ9" s="41">
        <f t="shared" si="11"/>
        <v>1.9</v>
      </c>
      <c r="AK9" s="41">
        <v>1.78</v>
      </c>
      <c r="AL9" s="41">
        <f t="shared" si="12"/>
        <v>0.12</v>
      </c>
      <c r="AM9" s="25">
        <f t="shared" si="13"/>
        <v>6.74157303370787</v>
      </c>
    </row>
    <row r="10" ht="15.75" customHeight="1" spans="1:39">
      <c r="A10" s="4">
        <v>0.17</v>
      </c>
      <c r="B10" s="4">
        <v>2.844</v>
      </c>
      <c r="C10" s="5">
        <v>0.79</v>
      </c>
      <c r="D10" s="6">
        <f t="shared" si="0"/>
        <v>1.11669092112349</v>
      </c>
      <c r="E10" s="6">
        <f t="shared" si="10"/>
        <v>0.109093249115417</v>
      </c>
      <c r="F10" s="5">
        <f t="shared" si="1"/>
        <v>0.106726957944517</v>
      </c>
      <c r="G10" s="5">
        <f t="shared" si="2"/>
        <v>6.15221710750785</v>
      </c>
      <c r="H10" s="5">
        <f t="shared" si="3"/>
        <v>0.0969688433324052</v>
      </c>
      <c r="I10" s="8">
        <f t="shared" si="4"/>
        <v>738.266052900942</v>
      </c>
      <c r="J10" s="9">
        <f t="shared" si="5"/>
        <v>0.4058263199949</v>
      </c>
      <c r="K10" s="10">
        <f t="shared" si="6"/>
        <v>738.671879220937</v>
      </c>
      <c r="L10" s="5">
        <f t="shared" si="7"/>
        <v>6.15559899350781</v>
      </c>
      <c r="M10" s="5">
        <f t="shared" si="8"/>
        <v>6.87390151012709</v>
      </c>
      <c r="N10" s="8">
        <f t="shared" si="9"/>
        <v>1389.76112521246</v>
      </c>
      <c r="O10" s="12"/>
      <c r="P10" s="13" t="s">
        <v>58</v>
      </c>
      <c r="Q10" s="28">
        <f>1.293*Q5/760*273/(273+Q4)</f>
        <v>1.18452684563758</v>
      </c>
      <c r="R10" s="29"/>
      <c r="AI10" s="41">
        <v>5.85</v>
      </c>
      <c r="AJ10" s="41">
        <f t="shared" si="11"/>
        <v>5.55</v>
      </c>
      <c r="AK10" s="41">
        <v>5.4</v>
      </c>
      <c r="AL10" s="41">
        <f t="shared" si="12"/>
        <v>0.149999999999999</v>
      </c>
      <c r="AM10" s="25">
        <f t="shared" si="13"/>
        <v>2.77777777777777</v>
      </c>
    </row>
    <row r="11" ht="15.75" customHeight="1" spans="1:18">
      <c r="A11" s="4">
        <v>0.19</v>
      </c>
      <c r="B11" s="4">
        <v>3.384</v>
      </c>
      <c r="C11" s="5">
        <v>0.94</v>
      </c>
      <c r="D11" s="6">
        <f t="shared" si="0"/>
        <v>1.23880177905363</v>
      </c>
      <c r="E11" s="6">
        <f t="shared" si="10"/>
        <v>0.133869284696489</v>
      </c>
      <c r="F11" s="5">
        <f t="shared" si="1"/>
        <v>0.0892825031656163</v>
      </c>
      <c r="G11" s="5">
        <f t="shared" si="2"/>
        <v>6.05910534930635</v>
      </c>
      <c r="H11" s="5">
        <f t="shared" si="3"/>
        <v>0.120526874047419</v>
      </c>
      <c r="I11" s="8">
        <f t="shared" si="4"/>
        <v>727.092641916762</v>
      </c>
      <c r="J11" s="9">
        <f t="shared" si="5"/>
        <v>0.499433741969904</v>
      </c>
      <c r="K11" s="10">
        <f t="shared" si="6"/>
        <v>727.592075658732</v>
      </c>
      <c r="L11" s="5">
        <f t="shared" si="7"/>
        <v>6.0632672971561</v>
      </c>
      <c r="M11" s="5">
        <f t="shared" si="8"/>
        <v>7.51118631459469</v>
      </c>
      <c r="N11" s="8">
        <f t="shared" si="9"/>
        <v>1383.90392316858</v>
      </c>
      <c r="O11" s="12"/>
      <c r="P11" s="13" t="s">
        <v>59</v>
      </c>
      <c r="Q11" s="28">
        <f>(0.2025*Q3^0.725*Q2^0.425)*0.266</f>
        <v>0.610543789271476</v>
      </c>
      <c r="R11" s="29"/>
    </row>
    <row r="12" ht="15.75" customHeight="1" spans="1:18">
      <c r="A12" s="4">
        <v>0.21</v>
      </c>
      <c r="B12" s="4">
        <v>4.104</v>
      </c>
      <c r="C12" s="5">
        <v>1.14</v>
      </c>
      <c r="D12" s="6">
        <f t="shared" si="0"/>
        <v>1.35906452979271</v>
      </c>
      <c r="E12" s="6">
        <f t="shared" si="10"/>
        <v>0.161050575292344</v>
      </c>
      <c r="F12" s="5">
        <f t="shared" si="1"/>
        <v>0.0479892682133006</v>
      </c>
      <c r="G12" s="5">
        <f t="shared" si="2"/>
        <v>5.96740280657366</v>
      </c>
      <c r="H12" s="5">
        <f t="shared" si="3"/>
        <v>0.146508593875458</v>
      </c>
      <c r="I12" s="8">
        <f t="shared" si="4"/>
        <v>716.088336788839</v>
      </c>
      <c r="J12" s="9">
        <f t="shared" si="5"/>
        <v>0.601110612363348</v>
      </c>
      <c r="K12" s="10">
        <f t="shared" si="6"/>
        <v>716.689447401202</v>
      </c>
      <c r="L12" s="5">
        <f t="shared" si="7"/>
        <v>5.97241206167669</v>
      </c>
      <c r="M12" s="5">
        <f t="shared" si="8"/>
        <v>8.11689339033093</v>
      </c>
      <c r="N12" s="8">
        <f t="shared" si="9"/>
        <v>1378.20303439524</v>
      </c>
      <c r="O12" s="12"/>
      <c r="P12" s="15" t="s">
        <v>60</v>
      </c>
      <c r="Q12" s="30">
        <v>0.9</v>
      </c>
      <c r="R12" s="31"/>
    </row>
    <row r="13" ht="15.75" customHeight="1" spans="1:18">
      <c r="A13" s="4">
        <v>0.23</v>
      </c>
      <c r="B13" s="4">
        <v>5.004</v>
      </c>
      <c r="C13" s="5">
        <v>1.39</v>
      </c>
      <c r="D13" s="6">
        <f t="shared" si="0"/>
        <v>1.47750714382793</v>
      </c>
      <c r="E13" s="6">
        <f t="shared" si="10"/>
        <v>0.190600718168902</v>
      </c>
      <c r="F13" s="5">
        <f t="shared" si="1"/>
        <v>0.00765750022092176</v>
      </c>
      <c r="G13" s="5">
        <f t="shared" si="2"/>
        <v>5.8770881513027</v>
      </c>
      <c r="H13" s="5">
        <f t="shared" si="3"/>
        <v>0.174877321088504</v>
      </c>
      <c r="I13" s="8">
        <f t="shared" si="4"/>
        <v>705.250578156324</v>
      </c>
      <c r="J13" s="9">
        <f t="shared" si="5"/>
        <v>0.710449835725106</v>
      </c>
      <c r="K13" s="10">
        <f t="shared" si="6"/>
        <v>705.961027992049</v>
      </c>
      <c r="L13" s="5">
        <f t="shared" si="7"/>
        <v>5.88300856660041</v>
      </c>
      <c r="M13" s="5">
        <f t="shared" si="8"/>
        <v>8.69218718435301</v>
      </c>
      <c r="N13" s="8">
        <f t="shared" si="9"/>
        <v>1372.65465906163</v>
      </c>
      <c r="O13" s="12"/>
      <c r="P13" s="16" t="s">
        <v>61</v>
      </c>
      <c r="Q13" s="32">
        <f>SLOPE(O16:O333,D16:D333)</f>
        <v>-0.066800432148337</v>
      </c>
      <c r="R13" s="33"/>
    </row>
    <row r="14" ht="15.75" customHeight="1" spans="1:31">
      <c r="A14" s="4">
        <v>0.26</v>
      </c>
      <c r="B14" s="4">
        <v>6.048</v>
      </c>
      <c r="C14" s="5">
        <v>1.68</v>
      </c>
      <c r="D14" s="6">
        <f t="shared" si="0"/>
        <v>1.65181845380654</v>
      </c>
      <c r="E14" s="6">
        <f t="shared" si="10"/>
        <v>0.240155271783098</v>
      </c>
      <c r="F14" s="5">
        <f t="shared" si="1"/>
        <v>0.000794199545854146</v>
      </c>
      <c r="G14" s="5">
        <f t="shared" si="2"/>
        <v>5.74417259553942</v>
      </c>
      <c r="H14" s="5">
        <f t="shared" si="3"/>
        <v>0.221827173632763</v>
      </c>
      <c r="I14" s="8">
        <f t="shared" si="4"/>
        <v>689.300711464731</v>
      </c>
      <c r="J14" s="9">
        <f t="shared" si="5"/>
        <v>0.887971172147882</v>
      </c>
      <c r="K14" s="10">
        <f t="shared" si="6"/>
        <v>690.188682636879</v>
      </c>
      <c r="L14" s="5">
        <f t="shared" si="7"/>
        <v>5.75157235530732</v>
      </c>
      <c r="M14" s="5">
        <f t="shared" si="8"/>
        <v>9.50055335490018</v>
      </c>
      <c r="N14" s="8">
        <f t="shared" si="9"/>
        <v>1364.60992874888</v>
      </c>
      <c r="O14" s="12"/>
      <c r="P14" s="17" t="s">
        <v>62</v>
      </c>
      <c r="Q14" s="34"/>
      <c r="AE14" s="41">
        <v>2.16</v>
      </c>
    </row>
    <row r="15" ht="15.75" customHeight="1" spans="1:31">
      <c r="A15" s="4">
        <v>0.28</v>
      </c>
      <c r="B15" s="4">
        <v>7.164</v>
      </c>
      <c r="C15" s="5">
        <v>1.99</v>
      </c>
      <c r="D15" s="6">
        <f t="shared" si="0"/>
        <v>1.76583033464282</v>
      </c>
      <c r="E15" s="6">
        <f t="shared" si="10"/>
        <v>0.275471878475955</v>
      </c>
      <c r="F15" s="5">
        <f t="shared" si="1"/>
        <v>0.0502520388663503</v>
      </c>
      <c r="G15" s="5">
        <f t="shared" si="2"/>
        <v>5.65723645521192</v>
      </c>
      <c r="H15" s="5">
        <f t="shared" si="3"/>
        <v>0.256006559377369</v>
      </c>
      <c r="I15" s="8">
        <f t="shared" si="4"/>
        <v>678.868374625431</v>
      </c>
      <c r="J15" s="9">
        <f t="shared" si="5"/>
        <v>1.01478066929828</v>
      </c>
      <c r="K15" s="10">
        <f t="shared" si="6"/>
        <v>679.883155294729</v>
      </c>
      <c r="L15" s="5">
        <f t="shared" si="7"/>
        <v>5.66569296078941</v>
      </c>
      <c r="M15" s="5">
        <f t="shared" si="8"/>
        <v>10.0046524969342</v>
      </c>
      <c r="N15" s="8">
        <f t="shared" si="9"/>
        <v>1359.42669712402</v>
      </c>
      <c r="O15" s="12"/>
      <c r="P15" s="18" t="s">
        <v>63</v>
      </c>
      <c r="Q15" s="35">
        <f>INTERCEPT(K2:K275,D2:D275)</f>
        <v>833.591245908125</v>
      </c>
      <c r="AE15" s="41">
        <f>2.16-0.3</f>
        <v>1.86</v>
      </c>
    </row>
    <row r="16" ht="15.75" customHeight="1" spans="1:17">
      <c r="A16" s="4">
        <v>0.3</v>
      </c>
      <c r="B16" s="4">
        <v>8.28</v>
      </c>
      <c r="C16" s="5">
        <v>2.3</v>
      </c>
      <c r="D16" s="6">
        <f t="shared" si="0"/>
        <v>1.87811668361067</v>
      </c>
      <c r="E16" s="6">
        <f t="shared" si="10"/>
        <v>0.313034212148168</v>
      </c>
      <c r="F16" s="5">
        <f t="shared" si="1"/>
        <v>0.177985532647662</v>
      </c>
      <c r="G16" s="5">
        <f t="shared" si="2"/>
        <v>5.57161606443222</v>
      </c>
      <c r="H16" s="5">
        <f t="shared" si="3"/>
        <v>0.292448883561867</v>
      </c>
      <c r="I16" s="8">
        <f t="shared" si="4"/>
        <v>668.593927731866</v>
      </c>
      <c r="J16" s="9">
        <f t="shared" si="5"/>
        <v>1.14794050604786</v>
      </c>
      <c r="K16" s="10">
        <f t="shared" si="6"/>
        <v>669.741868237914</v>
      </c>
      <c r="L16" s="5">
        <f t="shared" si="7"/>
        <v>5.58118223531595</v>
      </c>
      <c r="M16" s="5">
        <f t="shared" si="8"/>
        <v>10.4821114704184</v>
      </c>
      <c r="N16" s="8">
        <f t="shared" si="9"/>
        <v>1354.38325819201</v>
      </c>
      <c r="O16" s="12">
        <f t="shared" ref="O16:O233" si="14">K16/N16</f>
        <v>0.494499517907481</v>
      </c>
      <c r="P16" s="19" t="s">
        <v>21</v>
      </c>
      <c r="Q16" s="36">
        <f>Q15/Q2</f>
        <v>6.94659371590104</v>
      </c>
    </row>
    <row r="17" ht="15.75" customHeight="1" spans="1:17">
      <c r="A17" s="4">
        <v>0.32</v>
      </c>
      <c r="B17" s="4">
        <v>9.252</v>
      </c>
      <c r="C17" s="5">
        <v>2.57</v>
      </c>
      <c r="D17" s="6">
        <f t="shared" si="0"/>
        <v>1.98870361606058</v>
      </c>
      <c r="E17" s="6">
        <f t="shared" si="10"/>
        <v>0.35280828446938</v>
      </c>
      <c r="F17" s="5">
        <f t="shared" si="1"/>
        <v>0.337905485981047</v>
      </c>
      <c r="G17" s="5">
        <f t="shared" si="2"/>
        <v>5.48729150976884</v>
      </c>
      <c r="H17" s="5">
        <f t="shared" si="3"/>
        <v>0.331119897366172</v>
      </c>
      <c r="I17" s="8">
        <f t="shared" si="4"/>
        <v>658.474981172261</v>
      </c>
      <c r="J17" s="9">
        <f t="shared" si="5"/>
        <v>1.2871061522804</v>
      </c>
      <c r="K17" s="10">
        <f t="shared" si="6"/>
        <v>659.762087324541</v>
      </c>
      <c r="L17" s="5">
        <f t="shared" si="7"/>
        <v>5.49801739437118</v>
      </c>
      <c r="M17" s="5">
        <f t="shared" si="8"/>
        <v>10.9339270733499</v>
      </c>
      <c r="N17" s="8">
        <f t="shared" si="9"/>
        <v>1349.47613979308</v>
      </c>
      <c r="O17" s="12">
        <f t="shared" si="14"/>
        <v>0.48890237320217</v>
      </c>
      <c r="P17" s="19" t="s">
        <v>22</v>
      </c>
      <c r="Q17" s="36">
        <f>-Q16/Q20</f>
        <v>9.4710684769326</v>
      </c>
    </row>
    <row r="18" ht="15.75" customHeight="1" spans="1:17">
      <c r="A18" s="4">
        <v>0.34</v>
      </c>
      <c r="B18" s="4">
        <v>10.044</v>
      </c>
      <c r="C18" s="5">
        <v>2.79</v>
      </c>
      <c r="D18" s="6">
        <f t="shared" si="0"/>
        <v>2.09761685209591</v>
      </c>
      <c r="E18" s="6">
        <f t="shared" si="10"/>
        <v>0.394760621511298</v>
      </c>
      <c r="F18" s="5">
        <f t="shared" si="1"/>
        <v>0.479394423501571</v>
      </c>
      <c r="G18" s="5">
        <f t="shared" si="2"/>
        <v>5.40424317917348</v>
      </c>
      <c r="H18" s="5">
        <f t="shared" si="3"/>
        <v>0.371985870314694</v>
      </c>
      <c r="I18" s="8">
        <f t="shared" si="4"/>
        <v>648.509181500817</v>
      </c>
      <c r="J18" s="9">
        <f t="shared" si="5"/>
        <v>1.43194575482891</v>
      </c>
      <c r="K18" s="10">
        <f t="shared" si="6"/>
        <v>649.941127255646</v>
      </c>
      <c r="L18" s="5">
        <f t="shared" si="7"/>
        <v>5.41617606046372</v>
      </c>
      <c r="M18" s="5">
        <f t="shared" si="8"/>
        <v>11.3610621783472</v>
      </c>
      <c r="N18" s="8">
        <f t="shared" si="9"/>
        <v>1344.70194054234</v>
      </c>
      <c r="O18" s="12">
        <f t="shared" si="14"/>
        <v>0.483334713560028</v>
      </c>
      <c r="P18" s="19" t="s">
        <v>64</v>
      </c>
      <c r="Q18" s="37">
        <f>Q15*Q17/4</f>
        <v>1973.74994294185</v>
      </c>
    </row>
    <row r="19" ht="15.75" customHeight="1" spans="1:17">
      <c r="A19" s="4">
        <v>0.36</v>
      </c>
      <c r="B19" s="4">
        <v>10.584</v>
      </c>
      <c r="C19" s="5">
        <v>2.94</v>
      </c>
      <c r="D19" s="6">
        <f t="shared" si="0"/>
        <v>2.20488172255483</v>
      </c>
      <c r="E19" s="6">
        <f t="shared" si="10"/>
        <v>0.438858255962395</v>
      </c>
      <c r="F19" s="5">
        <f t="shared" si="1"/>
        <v>0.540398881833947</v>
      </c>
      <c r="G19" s="5">
        <f t="shared" si="2"/>
        <v>5.32245175741965</v>
      </c>
      <c r="H19" s="5">
        <f t="shared" si="3"/>
        <v>0.415013582431357</v>
      </c>
      <c r="I19" s="8">
        <f t="shared" si="4"/>
        <v>638.694210890358</v>
      </c>
      <c r="J19" s="9">
        <f t="shared" si="5"/>
        <v>1.58213972143564</v>
      </c>
      <c r="K19" s="10">
        <f t="shared" si="6"/>
        <v>640.276350611793</v>
      </c>
      <c r="L19" s="5">
        <f t="shared" si="7"/>
        <v>5.33563625509828</v>
      </c>
      <c r="M19" s="5">
        <f t="shared" si="8"/>
        <v>11.7644468570671</v>
      </c>
      <c r="N19" s="8">
        <f t="shared" si="9"/>
        <v>1340.05732905453</v>
      </c>
      <c r="O19" s="12">
        <f t="shared" si="14"/>
        <v>0.477797730537049</v>
      </c>
      <c r="P19" s="19" t="s">
        <v>23</v>
      </c>
      <c r="Q19" s="38">
        <f>Q18/Q2</f>
        <v>16.4479161911821</v>
      </c>
    </row>
    <row r="20" ht="15.75" customHeight="1" spans="1:17">
      <c r="A20" s="4">
        <v>0.38</v>
      </c>
      <c r="B20" s="4">
        <v>10.836</v>
      </c>
      <c r="C20" s="5">
        <v>3.01</v>
      </c>
      <c r="D20" s="6">
        <f t="shared" si="0"/>
        <v>2.31052317490169</v>
      </c>
      <c r="E20" s="6">
        <f t="shared" si="10"/>
        <v>0.485068719460428</v>
      </c>
      <c r="F20" s="5">
        <f t="shared" si="1"/>
        <v>0.489267828849615</v>
      </c>
      <c r="G20" s="5">
        <f t="shared" si="2"/>
        <v>5.24189822161038</v>
      </c>
      <c r="H20" s="5">
        <f t="shared" si="3"/>
        <v>0.460170316513375</v>
      </c>
      <c r="I20" s="8">
        <f t="shared" si="4"/>
        <v>629.027786593246</v>
      </c>
      <c r="J20" s="9">
        <f t="shared" si="5"/>
        <v>1.73738031774313</v>
      </c>
      <c r="K20" s="10">
        <f t="shared" si="6"/>
        <v>630.765166910989</v>
      </c>
      <c r="L20" s="5">
        <f t="shared" si="7"/>
        <v>5.25637639092491</v>
      </c>
      <c r="M20" s="5">
        <f t="shared" si="8"/>
        <v>12.1449794672381</v>
      </c>
      <c r="N20" s="8">
        <f t="shared" si="9"/>
        <v>1335.53904315383</v>
      </c>
      <c r="O20" s="12">
        <f t="shared" si="14"/>
        <v>0.472292569913537</v>
      </c>
      <c r="P20" s="19" t="s">
        <v>65</v>
      </c>
      <c r="Q20" s="36">
        <f>SLOPE(L2:L275,D2:D275)</f>
        <v>-0.733454069392478</v>
      </c>
    </row>
    <row r="21" ht="15.75" customHeight="1" spans="1:17">
      <c r="A21" s="4">
        <v>0.41</v>
      </c>
      <c r="B21" s="4">
        <v>10.872</v>
      </c>
      <c r="C21" s="5">
        <v>3.02</v>
      </c>
      <c r="D21" s="6">
        <f t="shared" si="0"/>
        <v>2.46599508926815</v>
      </c>
      <c r="E21" s="6">
        <f t="shared" si="10"/>
        <v>0.559048572138473</v>
      </c>
      <c r="F21" s="5">
        <f t="shared" si="1"/>
        <v>0.30692144111501</v>
      </c>
      <c r="G21" s="5">
        <f t="shared" si="2"/>
        <v>5.1233480488985</v>
      </c>
      <c r="H21" s="5">
        <f t="shared" si="3"/>
        <v>0.531826981661332</v>
      </c>
      <c r="I21" s="8">
        <f t="shared" si="4"/>
        <v>614.80176586782</v>
      </c>
      <c r="J21" s="9">
        <f t="shared" si="5"/>
        <v>1.97905860154186</v>
      </c>
      <c r="K21" s="10">
        <f t="shared" si="6"/>
        <v>616.780824469362</v>
      </c>
      <c r="L21" s="5">
        <f t="shared" si="7"/>
        <v>5.13984020391135</v>
      </c>
      <c r="M21" s="5">
        <f t="shared" si="8"/>
        <v>12.6748207024684</v>
      </c>
      <c r="N21" s="8">
        <f t="shared" si="9"/>
        <v>1328.99150690782</v>
      </c>
      <c r="O21" s="12">
        <f t="shared" si="14"/>
        <v>0.464096889456002</v>
      </c>
      <c r="P21" s="19" t="s">
        <v>66</v>
      </c>
      <c r="Q21" s="39">
        <f>O16</f>
        <v>0.494499517907481</v>
      </c>
    </row>
    <row r="22" ht="15.75" customHeight="1" spans="1:17">
      <c r="A22" s="4">
        <v>0.43</v>
      </c>
      <c r="B22" s="4">
        <v>10.8</v>
      </c>
      <c r="C22" s="5">
        <v>3</v>
      </c>
      <c r="D22" s="6">
        <f t="shared" si="0"/>
        <v>2.56768467771947</v>
      </c>
      <c r="E22" s="6">
        <f t="shared" si="10"/>
        <v>0.610402265692862</v>
      </c>
      <c r="F22" s="5">
        <f t="shared" si="1"/>
        <v>0.186896537878515</v>
      </c>
      <c r="G22" s="5">
        <f t="shared" si="2"/>
        <v>5.04580788144748</v>
      </c>
      <c r="H22" s="5">
        <f t="shared" si="3"/>
        <v>0.582166363993437</v>
      </c>
      <c r="I22" s="8">
        <f t="shared" si="4"/>
        <v>605.496945773698</v>
      </c>
      <c r="J22" s="9">
        <f t="shared" si="5"/>
        <v>2.14564376227114</v>
      </c>
      <c r="K22" s="10">
        <f t="shared" si="6"/>
        <v>607.642589535969</v>
      </c>
      <c r="L22" s="5">
        <f t="shared" si="7"/>
        <v>5.06368824613307</v>
      </c>
      <c r="M22" s="5">
        <f t="shared" si="8"/>
        <v>13.0019547223441</v>
      </c>
      <c r="N22" s="8">
        <f t="shared" si="9"/>
        <v>1324.77520984429</v>
      </c>
      <c r="O22" s="12">
        <f t="shared" si="14"/>
        <v>0.458675996516715</v>
      </c>
      <c r="P22" s="20" t="s">
        <v>61</v>
      </c>
      <c r="Q22" s="40">
        <f>Q13</f>
        <v>-0.066800432148337</v>
      </c>
    </row>
    <row r="23" ht="15.75" customHeight="1" spans="1:15">
      <c r="A23" s="4">
        <v>0.45</v>
      </c>
      <c r="B23" s="4">
        <v>10.692</v>
      </c>
      <c r="C23" s="5">
        <v>2.97</v>
      </c>
      <c r="D23" s="6">
        <f t="shared" si="0"/>
        <v>2.66783522809623</v>
      </c>
      <c r="E23" s="6">
        <f t="shared" si="10"/>
        <v>0.663758970254787</v>
      </c>
      <c r="F23" s="5">
        <f t="shared" si="1"/>
        <v>0.0913035493796569</v>
      </c>
      <c r="G23" s="5">
        <f t="shared" si="2"/>
        <v>4.96944125862216</v>
      </c>
      <c r="H23" s="5">
        <f t="shared" si="3"/>
        <v>0.634524108595821</v>
      </c>
      <c r="I23" s="8">
        <f t="shared" si="4"/>
        <v>596.332951034659</v>
      </c>
      <c r="J23" s="9">
        <f t="shared" si="5"/>
        <v>2.31628633680915</v>
      </c>
      <c r="K23" s="10">
        <f t="shared" si="6"/>
        <v>598.649237371468</v>
      </c>
      <c r="L23" s="5">
        <f t="shared" si="7"/>
        <v>4.98874364476223</v>
      </c>
      <c r="M23" s="5">
        <f t="shared" si="8"/>
        <v>13.3091460394379</v>
      </c>
      <c r="N23" s="8">
        <f t="shared" si="9"/>
        <v>1320.67435403488</v>
      </c>
      <c r="O23" s="12">
        <f t="shared" si="14"/>
        <v>0.453290575032745</v>
      </c>
    </row>
    <row r="24" ht="15.75" customHeight="1" spans="1:15">
      <c r="A24" s="4">
        <v>0.47</v>
      </c>
      <c r="B24" s="4">
        <v>10.692</v>
      </c>
      <c r="C24" s="5">
        <v>2.97</v>
      </c>
      <c r="D24" s="6">
        <f t="shared" si="0"/>
        <v>2.76647003322742</v>
      </c>
      <c r="E24" s="6">
        <f t="shared" si="10"/>
        <v>0.719088370919335</v>
      </c>
      <c r="F24" s="5">
        <f t="shared" si="1"/>
        <v>0.0414244473744494</v>
      </c>
      <c r="G24" s="5">
        <f t="shared" si="2"/>
        <v>4.89423041921522</v>
      </c>
      <c r="H24" s="5">
        <f t="shared" si="3"/>
        <v>0.688869668227321</v>
      </c>
      <c r="I24" s="8">
        <f t="shared" si="4"/>
        <v>587.307650305826</v>
      </c>
      <c r="J24" s="9">
        <f t="shared" si="5"/>
        <v>2.49072729384351</v>
      </c>
      <c r="K24" s="10">
        <f t="shared" si="6"/>
        <v>589.79837759967</v>
      </c>
      <c r="L24" s="5">
        <f t="shared" si="7"/>
        <v>4.91498647999725</v>
      </c>
      <c r="M24" s="5">
        <f t="shared" si="8"/>
        <v>13.5971628106303</v>
      </c>
      <c r="N24" s="8">
        <f t="shared" si="9"/>
        <v>1316.6859785914</v>
      </c>
      <c r="O24" s="12">
        <f t="shared" si="14"/>
        <v>0.447941564799405</v>
      </c>
    </row>
    <row r="25" ht="15.75" customHeight="1" spans="1:15">
      <c r="A25" s="4">
        <v>0.49</v>
      </c>
      <c r="B25" s="4">
        <v>10.836</v>
      </c>
      <c r="C25" s="5">
        <v>3.01</v>
      </c>
      <c r="D25" s="6">
        <f t="shared" si="0"/>
        <v>2.86361203341282</v>
      </c>
      <c r="E25" s="6">
        <f t="shared" si="10"/>
        <v>0.776360611587591</v>
      </c>
      <c r="F25" s="5">
        <f t="shared" si="1"/>
        <v>0.0214294367615303</v>
      </c>
      <c r="G25" s="5">
        <f t="shared" si="2"/>
        <v>4.82015787082933</v>
      </c>
      <c r="H25" s="5">
        <f t="shared" si="3"/>
        <v>0.745172957969098</v>
      </c>
      <c r="I25" s="8">
        <f t="shared" si="4"/>
        <v>578.418944499519</v>
      </c>
      <c r="J25" s="9">
        <f t="shared" si="5"/>
        <v>2.66871745908522</v>
      </c>
      <c r="K25" s="10">
        <f t="shared" si="6"/>
        <v>581.087661958604</v>
      </c>
      <c r="L25" s="5">
        <f t="shared" si="7"/>
        <v>4.84239718298837</v>
      </c>
      <c r="M25" s="5">
        <f t="shared" si="8"/>
        <v>13.8667468437698</v>
      </c>
      <c r="N25" s="8">
        <f t="shared" si="9"/>
        <v>1312.80718724439</v>
      </c>
      <c r="O25" s="12">
        <f t="shared" si="14"/>
        <v>0.442629860351634</v>
      </c>
    </row>
    <row r="26" ht="15.75" customHeight="1" spans="1:15">
      <c r="A26" s="4">
        <v>0.51</v>
      </c>
      <c r="B26" s="4">
        <v>11.16</v>
      </c>
      <c r="C26" s="5">
        <v>3.1</v>
      </c>
      <c r="D26" s="6">
        <f t="shared" si="0"/>
        <v>2.95928382175842</v>
      </c>
      <c r="E26" s="6">
        <f t="shared" si="10"/>
        <v>0.83554628802276</v>
      </c>
      <c r="F26" s="5">
        <f t="shared" si="1"/>
        <v>0.0198010428189167</v>
      </c>
      <c r="G26" s="5">
        <f t="shared" si="2"/>
        <v>4.74720638580874</v>
      </c>
      <c r="H26" s="5">
        <f t="shared" si="3"/>
        <v>0.803404348227554</v>
      </c>
      <c r="I26" s="8">
        <f t="shared" si="4"/>
        <v>569.664766297049</v>
      </c>
      <c r="J26" s="9">
        <f t="shared" si="5"/>
        <v>2.85001718774663</v>
      </c>
      <c r="K26" s="10">
        <f t="shared" si="6"/>
        <v>572.514783484796</v>
      </c>
      <c r="L26" s="5">
        <f t="shared" si="7"/>
        <v>4.77095652903997</v>
      </c>
      <c r="M26" s="5">
        <f t="shared" si="8"/>
        <v>14.1186144707007</v>
      </c>
      <c r="N26" s="8">
        <f t="shared" si="9"/>
        <v>1309.03514746879</v>
      </c>
      <c r="O26" s="12">
        <f t="shared" si="14"/>
        <v>0.437356311319704</v>
      </c>
    </row>
    <row r="27" ht="15.75" customHeight="1" spans="1:15">
      <c r="A27" s="4">
        <v>0.53</v>
      </c>
      <c r="B27" s="4">
        <v>11.664</v>
      </c>
      <c r="C27" s="5">
        <v>3.24</v>
      </c>
      <c r="D27" s="6">
        <f t="shared" si="0"/>
        <v>3.05350764943107</v>
      </c>
      <c r="E27" s="6">
        <f t="shared" si="10"/>
        <v>0.896616441011381</v>
      </c>
      <c r="F27" s="5">
        <f t="shared" si="1"/>
        <v>0.0347793968207259</v>
      </c>
      <c r="G27" s="5">
        <f t="shared" si="2"/>
        <v>4.67535899723258</v>
      </c>
      <c r="H27" s="5">
        <f t="shared" si="3"/>
        <v>0.863534657843116</v>
      </c>
      <c r="I27" s="8">
        <f t="shared" si="4"/>
        <v>561.043079667909</v>
      </c>
      <c r="J27" s="9">
        <f t="shared" si="5"/>
        <v>3.03439604733377</v>
      </c>
      <c r="K27" s="10">
        <f t="shared" si="6"/>
        <v>564.077475715243</v>
      </c>
      <c r="L27" s="5">
        <f t="shared" si="7"/>
        <v>4.70064563096036</v>
      </c>
      <c r="M27" s="5">
        <f t="shared" si="8"/>
        <v>14.3534573914022</v>
      </c>
      <c r="N27" s="8">
        <f t="shared" si="9"/>
        <v>1305.36708959943</v>
      </c>
      <c r="O27" s="12">
        <f t="shared" si="14"/>
        <v>0.43212172285448</v>
      </c>
    </row>
    <row r="28" ht="15.75" customHeight="1" spans="1:15">
      <c r="A28" s="4">
        <v>0.55</v>
      </c>
      <c r="B28" s="4">
        <v>12.276</v>
      </c>
      <c r="C28" s="5">
        <v>3.41</v>
      </c>
      <c r="D28" s="6">
        <f t="shared" si="0"/>
        <v>3.1463054308336</v>
      </c>
      <c r="E28" s="6">
        <f t="shared" si="10"/>
        <v>0.959542549628053</v>
      </c>
      <c r="F28" s="5">
        <f t="shared" si="1"/>
        <v>0.0695348258078514</v>
      </c>
      <c r="G28" s="5">
        <f t="shared" si="2"/>
        <v>4.60459899496863</v>
      </c>
      <c r="H28" s="5">
        <f t="shared" si="3"/>
        <v>0.925535147303362</v>
      </c>
      <c r="I28" s="8">
        <f t="shared" si="4"/>
        <v>552.551879396236</v>
      </c>
      <c r="J28" s="9">
        <f t="shared" si="5"/>
        <v>3.22163251043592</v>
      </c>
      <c r="K28" s="10">
        <f t="shared" si="6"/>
        <v>555.773511906672</v>
      </c>
      <c r="L28" s="5">
        <f t="shared" si="7"/>
        <v>4.6314459325556</v>
      </c>
      <c r="M28" s="5">
        <f t="shared" si="8"/>
        <v>14.5719434902119</v>
      </c>
      <c r="N28" s="8">
        <f t="shared" si="9"/>
        <v>1301.80030593677</v>
      </c>
      <c r="O28" s="12">
        <f t="shared" si="14"/>
        <v>0.42692685611772</v>
      </c>
    </row>
    <row r="29" ht="15.75" customHeight="1" spans="1:30">
      <c r="A29" s="4">
        <v>0.58</v>
      </c>
      <c r="B29" s="4">
        <v>12.852</v>
      </c>
      <c r="C29" s="5">
        <v>3.57</v>
      </c>
      <c r="D29" s="6">
        <f t="shared" si="0"/>
        <v>3.28287538896181</v>
      </c>
      <c r="E29" s="6">
        <f t="shared" si="10"/>
        <v>1.05802881129691</v>
      </c>
      <c r="F29" s="5">
        <f t="shared" si="1"/>
        <v>0.0824405422638328</v>
      </c>
      <c r="G29" s="5">
        <f t="shared" si="2"/>
        <v>4.50046190892754</v>
      </c>
      <c r="H29" s="5">
        <f t="shared" si="3"/>
        <v>1.02198066981363</v>
      </c>
      <c r="I29" s="8">
        <f t="shared" si="4"/>
        <v>540.055429071305</v>
      </c>
      <c r="J29" s="9">
        <f t="shared" si="5"/>
        <v>3.50738173204783</v>
      </c>
      <c r="K29" s="10">
        <f t="shared" si="6"/>
        <v>543.562810803353</v>
      </c>
      <c r="L29" s="5">
        <f t="shared" si="7"/>
        <v>4.52969009002794</v>
      </c>
      <c r="M29" s="5">
        <f t="shared" si="8"/>
        <v>14.8704081161769</v>
      </c>
      <c r="N29" s="8">
        <f t="shared" si="9"/>
        <v>1296.63424653541</v>
      </c>
      <c r="O29" s="12">
        <f t="shared" si="14"/>
        <v>0.41921059254431</v>
      </c>
      <c r="AD29" s="41" t="s">
        <v>67</v>
      </c>
    </row>
    <row r="30" ht="15.75" customHeight="1" spans="1:15">
      <c r="A30" s="4">
        <v>0.6</v>
      </c>
      <c r="B30" s="4">
        <v>13.356</v>
      </c>
      <c r="C30" s="5">
        <v>3.71</v>
      </c>
      <c r="D30" s="6">
        <f t="shared" si="0"/>
        <v>3.37220176596993</v>
      </c>
      <c r="E30" s="6">
        <f t="shared" si="10"/>
        <v>1.12547284661631</v>
      </c>
      <c r="F30" s="5">
        <f t="shared" si="1"/>
        <v>0.114107646913835</v>
      </c>
      <c r="G30" s="5">
        <f t="shared" si="2"/>
        <v>4.43234891588187</v>
      </c>
      <c r="H30" s="5">
        <f t="shared" si="3"/>
        <v>1.08853371178725</v>
      </c>
      <c r="I30" s="8">
        <f t="shared" si="4"/>
        <v>531.881869905825</v>
      </c>
      <c r="J30" s="9">
        <f t="shared" si="5"/>
        <v>3.70084880182426</v>
      </c>
      <c r="K30" s="10">
        <f t="shared" si="6"/>
        <v>535.582718707649</v>
      </c>
      <c r="L30" s="5">
        <f t="shared" si="7"/>
        <v>4.46318932256374</v>
      </c>
      <c r="M30" s="5">
        <f t="shared" si="8"/>
        <v>15.0507749154076</v>
      </c>
      <c r="N30" s="8">
        <f t="shared" si="9"/>
        <v>1293.3092006857</v>
      </c>
      <c r="O30" s="12">
        <f t="shared" si="14"/>
        <v>0.414118076654592</v>
      </c>
    </row>
    <row r="31" ht="15.75" customHeight="1" spans="1:15">
      <c r="A31" s="4">
        <v>0.62</v>
      </c>
      <c r="B31" s="4">
        <v>13.68</v>
      </c>
      <c r="C31" s="5">
        <v>3.8</v>
      </c>
      <c r="D31" s="6">
        <f t="shared" si="0"/>
        <v>3.46017621799366</v>
      </c>
      <c r="E31" s="6">
        <f t="shared" si="10"/>
        <v>1.19467637097618</v>
      </c>
      <c r="F31" s="5">
        <f t="shared" si="1"/>
        <v>0.11548020281709</v>
      </c>
      <c r="G31" s="5">
        <f t="shared" si="2"/>
        <v>4.36526679031504</v>
      </c>
      <c r="H31" s="5">
        <f t="shared" si="3"/>
        <v>1.15685972768907</v>
      </c>
      <c r="I31" s="8">
        <f t="shared" si="4"/>
        <v>523.832014837804</v>
      </c>
      <c r="J31" s="9">
        <f t="shared" si="5"/>
        <v>3.89646404522082</v>
      </c>
      <c r="K31" s="10">
        <f t="shared" si="6"/>
        <v>527.728478883025</v>
      </c>
      <c r="L31" s="5">
        <f t="shared" si="7"/>
        <v>4.39773732402521</v>
      </c>
      <c r="M31" s="5">
        <f t="shared" si="8"/>
        <v>15.2169461015751</v>
      </c>
      <c r="N31" s="8">
        <f t="shared" si="9"/>
        <v>1290.0764269702</v>
      </c>
      <c r="O31" s="12">
        <f t="shared" si="14"/>
        <v>0.409067608593096</v>
      </c>
    </row>
    <row r="32" ht="15.75" customHeight="1" spans="1:15">
      <c r="A32" s="4">
        <v>0.64</v>
      </c>
      <c r="B32" s="4">
        <v>13.824</v>
      </c>
      <c r="C32" s="5">
        <v>3.84</v>
      </c>
      <c r="D32" s="6">
        <f t="shared" si="0"/>
        <v>3.54681920596768</v>
      </c>
      <c r="E32" s="6">
        <f t="shared" si="10"/>
        <v>1.26561275509553</v>
      </c>
      <c r="F32" s="5">
        <f t="shared" si="1"/>
        <v>0.0859549779894237</v>
      </c>
      <c r="G32" s="5">
        <f t="shared" si="2"/>
        <v>4.29919993039086</v>
      </c>
      <c r="H32" s="5">
        <f t="shared" si="3"/>
        <v>1.22693188414881</v>
      </c>
      <c r="I32" s="8">
        <f t="shared" si="4"/>
        <v>515.903991646903</v>
      </c>
      <c r="J32" s="9">
        <f t="shared" si="5"/>
        <v>4.09404245889375</v>
      </c>
      <c r="K32" s="10">
        <f t="shared" si="6"/>
        <v>519.998034105797</v>
      </c>
      <c r="L32" s="5">
        <f t="shared" si="7"/>
        <v>4.33331695088164</v>
      </c>
      <c r="M32" s="5">
        <f t="shared" si="8"/>
        <v>15.3694917869323</v>
      </c>
      <c r="N32" s="8">
        <f t="shared" si="9"/>
        <v>1286.93348525629</v>
      </c>
      <c r="O32" s="12">
        <f t="shared" si="14"/>
        <v>0.404059759158603</v>
      </c>
    </row>
    <row r="33" ht="15.75" customHeight="1" spans="1:15">
      <c r="A33" s="4">
        <v>0.66</v>
      </c>
      <c r="B33" s="4">
        <v>13.752</v>
      </c>
      <c r="C33" s="5">
        <v>3.82</v>
      </c>
      <c r="D33" s="6">
        <f t="shared" si="0"/>
        <v>3.63215088115719</v>
      </c>
      <c r="E33" s="6">
        <f t="shared" si="10"/>
        <v>1.33825577271868</v>
      </c>
      <c r="F33" s="5">
        <f t="shared" si="1"/>
        <v>0.0352872914500206</v>
      </c>
      <c r="G33" s="5">
        <f t="shared" si="2"/>
        <v>4.23413297040176</v>
      </c>
      <c r="H33" s="5">
        <f t="shared" si="3"/>
        <v>1.29872375391032</v>
      </c>
      <c r="I33" s="8">
        <f t="shared" si="4"/>
        <v>508.095956448211</v>
      </c>
      <c r="J33" s="9">
        <f t="shared" si="5"/>
        <v>4.29340642034862</v>
      </c>
      <c r="K33" s="10">
        <f t="shared" si="6"/>
        <v>512.38936286856</v>
      </c>
      <c r="L33" s="5">
        <f t="shared" si="7"/>
        <v>4.269911357238</v>
      </c>
      <c r="M33" s="5">
        <f t="shared" si="8"/>
        <v>15.5089622986551</v>
      </c>
      <c r="N33" s="8">
        <f t="shared" si="9"/>
        <v>1283.8779923267</v>
      </c>
      <c r="O33" s="12">
        <f t="shared" si="14"/>
        <v>0.399095058822516</v>
      </c>
    </row>
    <row r="34" ht="15.75" customHeight="1" spans="1:15">
      <c r="A34" s="4">
        <v>0.68</v>
      </c>
      <c r="B34" s="4">
        <v>13.572</v>
      </c>
      <c r="C34" s="5">
        <v>3.77</v>
      </c>
      <c r="D34" s="6">
        <f t="shared" si="0"/>
        <v>3.71619108984473</v>
      </c>
      <c r="E34" s="6">
        <f t="shared" si="10"/>
        <v>1.41257959451557</v>
      </c>
      <c r="F34" s="5">
        <f t="shared" si="1"/>
        <v>0.00289539881209743</v>
      </c>
      <c r="G34" s="5">
        <f t="shared" si="2"/>
        <v>4.17005077719503</v>
      </c>
      <c r="H34" s="5">
        <f t="shared" si="3"/>
        <v>1.37220930968516</v>
      </c>
      <c r="I34" s="8">
        <f t="shared" si="4"/>
        <v>500.406093263404</v>
      </c>
      <c r="J34" s="9">
        <f t="shared" si="5"/>
        <v>4.49438543862259</v>
      </c>
      <c r="K34" s="10">
        <f t="shared" si="6"/>
        <v>504.900478702026</v>
      </c>
      <c r="L34" s="5">
        <f t="shared" si="7"/>
        <v>4.20750398918355</v>
      </c>
      <c r="M34" s="5">
        <f t="shared" si="8"/>
        <v>15.6358888350901</v>
      </c>
      <c r="N34" s="8">
        <f t="shared" si="9"/>
        <v>1280.90762094444</v>
      </c>
      <c r="O34" s="12">
        <f t="shared" si="14"/>
        <v>0.394173998535315</v>
      </c>
    </row>
    <row r="35" ht="15.75" customHeight="1" spans="1:15">
      <c r="A35" s="4">
        <v>0.7</v>
      </c>
      <c r="B35" s="4">
        <v>13.392</v>
      </c>
      <c r="C35" s="5">
        <v>3.72</v>
      </c>
      <c r="D35" s="6">
        <f t="shared" si="0"/>
        <v>3.79895937794596</v>
      </c>
      <c r="E35" s="6">
        <f t="shared" si="10"/>
        <v>1.48855878207449</v>
      </c>
      <c r="F35" s="5">
        <f t="shared" si="1"/>
        <v>0.00623458336561353</v>
      </c>
      <c r="G35" s="5">
        <f t="shared" si="2"/>
        <v>4.1069384466532</v>
      </c>
      <c r="H35" s="5">
        <f t="shared" si="3"/>
        <v>1.44736291809927</v>
      </c>
      <c r="I35" s="8">
        <f t="shared" si="4"/>
        <v>492.832613598384</v>
      </c>
      <c r="J35" s="9">
        <f t="shared" si="5"/>
        <v>4.69681591287382</v>
      </c>
      <c r="K35" s="10">
        <f t="shared" si="6"/>
        <v>497.529429511257</v>
      </c>
      <c r="L35" s="5">
        <f t="shared" si="7"/>
        <v>4.14607857926048</v>
      </c>
      <c r="M35" s="5">
        <f t="shared" si="8"/>
        <v>15.7507841003825</v>
      </c>
      <c r="N35" s="8">
        <f t="shared" si="9"/>
        <v>1278.02009891464</v>
      </c>
      <c r="O35" s="12">
        <f t="shared" si="14"/>
        <v>0.389297030566094</v>
      </c>
    </row>
    <row r="36" ht="15.75" customHeight="1" spans="1:15">
      <c r="A36" s="4">
        <v>0.73</v>
      </c>
      <c r="B36" s="4">
        <v>13.248</v>
      </c>
      <c r="C36" s="5">
        <v>3.68</v>
      </c>
      <c r="D36" s="6">
        <f t="shared" si="0"/>
        <v>3.92076898879534</v>
      </c>
      <c r="E36" s="6">
        <f t="shared" si="10"/>
        <v>1.60618185173835</v>
      </c>
      <c r="F36" s="5">
        <f t="shared" si="1"/>
        <v>0.0579697059655288</v>
      </c>
      <c r="G36" s="5">
        <f t="shared" si="2"/>
        <v>4.01405639484979</v>
      </c>
      <c r="H36" s="5">
        <f t="shared" si="3"/>
        <v>1.56316580969352</v>
      </c>
      <c r="I36" s="8">
        <f t="shared" si="4"/>
        <v>481.686767381975</v>
      </c>
      <c r="J36" s="9">
        <f t="shared" si="5"/>
        <v>5.00284155244202</v>
      </c>
      <c r="K36" s="10">
        <f t="shared" si="6"/>
        <v>486.689608934417</v>
      </c>
      <c r="L36" s="5">
        <f t="shared" si="7"/>
        <v>4.05574674112014</v>
      </c>
      <c r="M36" s="5">
        <f t="shared" si="8"/>
        <v>15.9016460489916</v>
      </c>
      <c r="N36" s="8">
        <f t="shared" si="9"/>
        <v>1273.8393208897</v>
      </c>
      <c r="O36" s="12">
        <f t="shared" si="14"/>
        <v>0.382065148212329</v>
      </c>
    </row>
    <row r="37" ht="15.75" customHeight="1" spans="1:15">
      <c r="A37" s="4">
        <v>0.75</v>
      </c>
      <c r="B37" s="4">
        <v>13.284</v>
      </c>
      <c r="C37" s="5">
        <v>3.69</v>
      </c>
      <c r="D37" s="6">
        <f t="shared" si="0"/>
        <v>4.00044105848821</v>
      </c>
      <c r="E37" s="6">
        <f t="shared" si="10"/>
        <v>1.68619067290811</v>
      </c>
      <c r="F37" s="5">
        <f t="shared" si="1"/>
        <v>0.0963736507952815</v>
      </c>
      <c r="G37" s="5">
        <f t="shared" si="2"/>
        <v>3.95330498736316</v>
      </c>
      <c r="H37" s="5">
        <f t="shared" si="3"/>
        <v>1.64237993520542</v>
      </c>
      <c r="I37" s="8">
        <f t="shared" si="4"/>
        <v>474.396598483579</v>
      </c>
      <c r="J37" s="9">
        <f t="shared" si="5"/>
        <v>5.20822804022276</v>
      </c>
      <c r="K37" s="10">
        <f t="shared" si="6"/>
        <v>479.604826523802</v>
      </c>
      <c r="L37" s="5">
        <f t="shared" si="7"/>
        <v>3.99670688769835</v>
      </c>
      <c r="M37" s="5">
        <f t="shared" si="8"/>
        <v>15.9885903322911</v>
      </c>
      <c r="N37" s="8">
        <f t="shared" si="9"/>
        <v>1271.14933411654</v>
      </c>
      <c r="O37" s="12">
        <f t="shared" si="14"/>
        <v>0.37730014377668</v>
      </c>
    </row>
    <row r="38" ht="15.75" customHeight="1" spans="1:15">
      <c r="A38" s="4">
        <v>0.77</v>
      </c>
      <c r="B38" s="4">
        <v>13.464</v>
      </c>
      <c r="C38" s="5">
        <v>3.74</v>
      </c>
      <c r="D38" s="6">
        <f t="shared" si="0"/>
        <v>4.07890731792455</v>
      </c>
      <c r="E38" s="6">
        <f t="shared" si="10"/>
        <v>1.76776881926661</v>
      </c>
      <c r="F38" s="5">
        <f t="shared" si="1"/>
        <v>0.114858170142814</v>
      </c>
      <c r="G38" s="5">
        <f t="shared" si="2"/>
        <v>3.89347303220817</v>
      </c>
      <c r="H38" s="5">
        <f t="shared" si="3"/>
        <v>1.72317541336032</v>
      </c>
      <c r="I38" s="8">
        <f t="shared" si="4"/>
        <v>467.21676386498</v>
      </c>
      <c r="J38" s="9">
        <f t="shared" si="5"/>
        <v>5.41454433241002</v>
      </c>
      <c r="K38" s="10">
        <f t="shared" si="6"/>
        <v>472.63130819739</v>
      </c>
      <c r="L38" s="5">
        <f t="shared" si="7"/>
        <v>3.93859423497825</v>
      </c>
      <c r="M38" s="5">
        <f t="shared" si="8"/>
        <v>16.0651608473883</v>
      </c>
      <c r="N38" s="8">
        <f t="shared" si="9"/>
        <v>1268.53466388916</v>
      </c>
      <c r="O38" s="12">
        <f t="shared" si="14"/>
        <v>0.372580522749269</v>
      </c>
    </row>
    <row r="39" ht="15.75" customHeight="1" spans="1:15">
      <c r="A39" s="4">
        <v>0.79</v>
      </c>
      <c r="B39" s="4">
        <v>13.824</v>
      </c>
      <c r="C39" s="5">
        <v>3.84</v>
      </c>
      <c r="D39" s="6">
        <f t="shared" si="0"/>
        <v>4.15618601664125</v>
      </c>
      <c r="E39" s="6">
        <f t="shared" si="10"/>
        <v>1.85089253959943</v>
      </c>
      <c r="F39" s="5">
        <f t="shared" si="1"/>
        <v>0.0999735971194604</v>
      </c>
      <c r="G39" s="5">
        <f t="shared" si="2"/>
        <v>3.83454661377982</v>
      </c>
      <c r="H39" s="5">
        <f t="shared" si="3"/>
        <v>1.80552831091232</v>
      </c>
      <c r="I39" s="8">
        <f t="shared" si="4"/>
        <v>460.145593653579</v>
      </c>
      <c r="J39" s="9">
        <f t="shared" si="5"/>
        <v>5.62165504626179</v>
      </c>
      <c r="K39" s="10">
        <f t="shared" si="6"/>
        <v>465.767248699841</v>
      </c>
      <c r="L39" s="5">
        <f t="shared" si="7"/>
        <v>3.88139373916534</v>
      </c>
      <c r="M39" s="5">
        <f t="shared" si="8"/>
        <v>16.1317943837979</v>
      </c>
      <c r="N39" s="8">
        <f t="shared" si="9"/>
        <v>1265.99327405852</v>
      </c>
      <c r="O39" s="12">
        <f t="shared" si="14"/>
        <v>0.367906574421745</v>
      </c>
    </row>
    <row r="40" ht="15.75" customHeight="1" spans="1:15">
      <c r="A40" s="4">
        <v>0.81</v>
      </c>
      <c r="B40" s="4">
        <v>14.22</v>
      </c>
      <c r="C40" s="5">
        <v>3.95</v>
      </c>
      <c r="D40" s="6">
        <f t="shared" si="0"/>
        <v>4.23229512797452</v>
      </c>
      <c r="E40" s="6">
        <f t="shared" si="10"/>
        <v>1.93553844215892</v>
      </c>
      <c r="F40" s="5">
        <f t="shared" si="1"/>
        <v>0.0796905392781503</v>
      </c>
      <c r="G40" s="5">
        <f t="shared" si="2"/>
        <v>3.77651202708116</v>
      </c>
      <c r="H40" s="5">
        <f t="shared" si="3"/>
        <v>1.8894150568372</v>
      </c>
      <c r="I40" s="8">
        <f t="shared" si="4"/>
        <v>453.18144324974</v>
      </c>
      <c r="J40" s="9">
        <f t="shared" si="5"/>
        <v>5.82943049220862</v>
      </c>
      <c r="K40" s="10">
        <f t="shared" si="6"/>
        <v>459.010873741948</v>
      </c>
      <c r="L40" s="5">
        <f t="shared" si="7"/>
        <v>3.82509061451624</v>
      </c>
      <c r="M40" s="5">
        <f t="shared" si="8"/>
        <v>16.1889123718781</v>
      </c>
      <c r="N40" s="8">
        <f t="shared" si="9"/>
        <v>1263.52317834433</v>
      </c>
      <c r="O40" s="12">
        <f t="shared" si="14"/>
        <v>0.363278554449171</v>
      </c>
    </row>
    <row r="41" ht="15.75" customHeight="1" spans="1:15">
      <c r="A41" s="4">
        <v>0.83</v>
      </c>
      <c r="B41" s="4">
        <v>14.652</v>
      </c>
      <c r="C41" s="5">
        <v>4.07</v>
      </c>
      <c r="D41" s="6">
        <f t="shared" si="0"/>
        <v>4.30725235324012</v>
      </c>
      <c r="E41" s="6">
        <f t="shared" si="10"/>
        <v>2.02168348922372</v>
      </c>
      <c r="F41" s="5">
        <f t="shared" si="1"/>
        <v>0.0562886791179762</v>
      </c>
      <c r="G41" s="5">
        <f t="shared" si="2"/>
        <v>3.7193557745358</v>
      </c>
      <c r="H41" s="5">
        <f t="shared" si="3"/>
        <v>1.97481243685038</v>
      </c>
      <c r="I41" s="8">
        <f t="shared" si="4"/>
        <v>446.322692944296</v>
      </c>
      <c r="J41" s="9">
        <f t="shared" si="5"/>
        <v>6.03774647821648</v>
      </c>
      <c r="K41" s="10">
        <f t="shared" si="6"/>
        <v>452.360439422512</v>
      </c>
      <c r="L41" s="5">
        <f t="shared" si="7"/>
        <v>3.76967032852093</v>
      </c>
      <c r="M41" s="5">
        <f t="shared" si="8"/>
        <v>16.2369213934613</v>
      </c>
      <c r="N41" s="8">
        <f t="shared" si="9"/>
        <v>1261.12243939854</v>
      </c>
      <c r="O41" s="12">
        <f t="shared" si="14"/>
        <v>0.358696685817638</v>
      </c>
    </row>
    <row r="42" ht="15.75" customHeight="1" spans="1:15">
      <c r="A42" s="4">
        <v>0.85</v>
      </c>
      <c r="B42" s="4">
        <v>14.976</v>
      </c>
      <c r="C42" s="5">
        <v>4.16</v>
      </c>
      <c r="D42" s="6">
        <f t="shared" si="0"/>
        <v>4.3810751258503</v>
      </c>
      <c r="E42" s="6">
        <f t="shared" si="10"/>
        <v>2.10930499174073</v>
      </c>
      <c r="F42" s="5">
        <f t="shared" si="1"/>
        <v>0.0488742112697251</v>
      </c>
      <c r="G42" s="5">
        <f t="shared" si="2"/>
        <v>3.66306456284866</v>
      </c>
      <c r="H42" s="5">
        <f t="shared" si="3"/>
        <v>2.06169758800773</v>
      </c>
      <c r="I42" s="8">
        <f t="shared" si="4"/>
        <v>439.56774754184</v>
      </c>
      <c r="J42" s="9">
        <f t="shared" si="5"/>
        <v>6.24648412039931</v>
      </c>
      <c r="K42" s="10">
        <f t="shared" si="6"/>
        <v>445.814231662239</v>
      </c>
      <c r="L42" s="5">
        <f t="shared" si="7"/>
        <v>3.71511859718532</v>
      </c>
      <c r="M42" s="5">
        <f t="shared" si="8"/>
        <v>16.2762136757125</v>
      </c>
      <c r="N42" s="8">
        <f t="shared" si="9"/>
        <v>1258.78916787228</v>
      </c>
      <c r="O42" s="12">
        <f t="shared" si="14"/>
        <v>0.354161159819792</v>
      </c>
    </row>
    <row r="43" ht="15.75" customHeight="1" spans="1:15">
      <c r="A43" s="4">
        <v>0.87</v>
      </c>
      <c r="B43" s="4">
        <v>15.264</v>
      </c>
      <c r="C43" s="5">
        <v>4.24</v>
      </c>
      <c r="D43" s="6">
        <f t="shared" si="0"/>
        <v>4.45378061536839</v>
      </c>
      <c r="E43" s="6">
        <f t="shared" si="10"/>
        <v>2.1983806040481</v>
      </c>
      <c r="F43" s="5">
        <f t="shared" si="1"/>
        <v>0.0457021515072878</v>
      </c>
      <c r="G43" s="5">
        <f t="shared" si="2"/>
        <v>3.60762529991429</v>
      </c>
      <c r="H43" s="5">
        <f t="shared" si="3"/>
        <v>2.15004799338819</v>
      </c>
      <c r="I43" s="8">
        <f t="shared" si="4"/>
        <v>432.915035989715</v>
      </c>
      <c r="J43" s="9">
        <f t="shared" si="5"/>
        <v>6.45552965968753</v>
      </c>
      <c r="K43" s="10">
        <f t="shared" si="6"/>
        <v>439.370565649403</v>
      </c>
      <c r="L43" s="5">
        <f t="shared" si="7"/>
        <v>3.66142138041169</v>
      </c>
      <c r="M43" s="5">
        <f t="shared" si="8"/>
        <v>16.307167568773</v>
      </c>
      <c r="N43" s="8">
        <f t="shared" si="9"/>
        <v>1256.52152148663</v>
      </c>
      <c r="O43" s="12">
        <f t="shared" si="14"/>
        <v>0.34967213703556</v>
      </c>
    </row>
    <row r="44" ht="15.75" customHeight="1" spans="1:15">
      <c r="A44" s="4">
        <v>0.9</v>
      </c>
      <c r="B44" s="4">
        <v>15.444</v>
      </c>
      <c r="C44" s="5">
        <v>4.29</v>
      </c>
      <c r="D44" s="6">
        <f t="shared" si="0"/>
        <v>4.56078086374831</v>
      </c>
      <c r="E44" s="6">
        <f t="shared" si="10"/>
        <v>2.33520402996055</v>
      </c>
      <c r="F44" s="5">
        <f t="shared" si="1"/>
        <v>0.0733222761722782</v>
      </c>
      <c r="G44" s="5">
        <f t="shared" si="2"/>
        <v>3.52603565732615</v>
      </c>
      <c r="H44" s="5">
        <f t="shared" si="3"/>
        <v>2.28527253474476</v>
      </c>
      <c r="I44" s="8">
        <f t="shared" si="4"/>
        <v>423.124278879138</v>
      </c>
      <c r="J44" s="9">
        <f t="shared" si="5"/>
        <v>6.76943856046931</v>
      </c>
      <c r="K44" s="10">
        <f t="shared" si="6"/>
        <v>429.893717439608</v>
      </c>
      <c r="L44" s="5">
        <f t="shared" si="7"/>
        <v>3.58244764533006</v>
      </c>
      <c r="M44" s="5">
        <f t="shared" si="8"/>
        <v>16.3387586662015</v>
      </c>
      <c r="N44" s="8">
        <f t="shared" si="9"/>
        <v>1253.23918239658</v>
      </c>
      <c r="O44" s="12">
        <f t="shared" si="14"/>
        <v>0.343026074733411</v>
      </c>
    </row>
    <row r="45" ht="15.75" customHeight="1" spans="1:15">
      <c r="A45" s="4">
        <v>0.92</v>
      </c>
      <c r="B45" s="4">
        <v>15.516</v>
      </c>
      <c r="C45" s="5">
        <v>4.31</v>
      </c>
      <c r="D45" s="6">
        <f t="shared" si="0"/>
        <v>4.63076656673706</v>
      </c>
      <c r="E45" s="6">
        <f t="shared" si="10"/>
        <v>2.42781936129529</v>
      </c>
      <c r="F45" s="5">
        <f t="shared" si="1"/>
        <v>0.102891190336279</v>
      </c>
      <c r="G45" s="5">
        <f t="shared" si="2"/>
        <v>3.4726702812678</v>
      </c>
      <c r="H45" s="5">
        <f t="shared" si="3"/>
        <v>2.37718978788859</v>
      </c>
      <c r="I45" s="8">
        <f t="shared" si="4"/>
        <v>416.720433752135</v>
      </c>
      <c r="J45" s="9">
        <f t="shared" si="5"/>
        <v>6.97878819223028</v>
      </c>
      <c r="K45" s="10">
        <f t="shared" si="6"/>
        <v>423.699221944366</v>
      </c>
      <c r="L45" s="5">
        <f t="shared" si="7"/>
        <v>3.53082684953638</v>
      </c>
      <c r="M45" s="5">
        <f t="shared" si="8"/>
        <v>16.3504349277706</v>
      </c>
      <c r="N45" s="8">
        <f t="shared" si="9"/>
        <v>1251.12783946176</v>
      </c>
      <c r="O45" s="12">
        <f t="shared" si="14"/>
        <v>0.338653819841977</v>
      </c>
    </row>
    <row r="46" ht="15.75" customHeight="1" spans="1:15">
      <c r="A46" s="4">
        <v>0.94</v>
      </c>
      <c r="B46" s="4">
        <v>15.588</v>
      </c>
      <c r="C46" s="5">
        <v>4.33</v>
      </c>
      <c r="D46" s="6">
        <f t="shared" si="0"/>
        <v>4.6996930594053</v>
      </c>
      <c r="E46" s="6">
        <f t="shared" si="10"/>
        <v>2.52181322248339</v>
      </c>
      <c r="F46" s="5">
        <f t="shared" si="1"/>
        <v>0.136672958172453</v>
      </c>
      <c r="G46" s="5">
        <f t="shared" si="2"/>
        <v>3.4201125724138</v>
      </c>
      <c r="H46" s="5">
        <f t="shared" si="3"/>
        <v>2.47049613606685</v>
      </c>
      <c r="I46" s="8">
        <f t="shared" si="4"/>
        <v>410.413508689656</v>
      </c>
      <c r="J46" s="9">
        <f t="shared" si="5"/>
        <v>7.18808541100347</v>
      </c>
      <c r="K46" s="10">
        <f t="shared" si="6"/>
        <v>417.60159410066</v>
      </c>
      <c r="L46" s="5">
        <f t="shared" si="7"/>
        <v>3.48001328417217</v>
      </c>
      <c r="M46" s="5">
        <f t="shared" si="8"/>
        <v>16.3549942782622</v>
      </c>
      <c r="N46" s="8">
        <f t="shared" si="9"/>
        <v>1249.07603107073</v>
      </c>
      <c r="O46" s="12">
        <f t="shared" si="14"/>
        <v>0.334328402525412</v>
      </c>
    </row>
    <row r="47" ht="15.75" customHeight="1" spans="1:15">
      <c r="A47" s="4">
        <v>0.96</v>
      </c>
      <c r="B47" s="4">
        <v>15.696</v>
      </c>
      <c r="C47" s="5">
        <v>4.36</v>
      </c>
      <c r="D47" s="6">
        <f t="shared" si="0"/>
        <v>4.7675763725487</v>
      </c>
      <c r="E47" s="6">
        <f t="shared" si="10"/>
        <v>2.61716474993437</v>
      </c>
      <c r="F47" s="5">
        <f t="shared" si="1"/>
        <v>0.166118499459955</v>
      </c>
      <c r="G47" s="5">
        <f t="shared" si="2"/>
        <v>3.36835030698987</v>
      </c>
      <c r="H47" s="5">
        <f t="shared" si="3"/>
        <v>2.56517055578855</v>
      </c>
      <c r="I47" s="8">
        <f t="shared" si="4"/>
        <v>404.202036838784</v>
      </c>
      <c r="J47" s="9">
        <f t="shared" si="5"/>
        <v>7.39723740382026</v>
      </c>
      <c r="K47" s="10">
        <f t="shared" si="6"/>
        <v>411.599274242604</v>
      </c>
      <c r="L47" s="5">
        <f t="shared" si="7"/>
        <v>3.4299939520217</v>
      </c>
      <c r="M47" s="5">
        <f t="shared" si="8"/>
        <v>16.3527581236436</v>
      </c>
      <c r="N47" s="8">
        <f t="shared" si="9"/>
        <v>1247.08211540261</v>
      </c>
      <c r="O47" s="12">
        <f t="shared" si="14"/>
        <v>0.330049857310097</v>
      </c>
    </row>
    <row r="48" ht="15.75" customHeight="1" spans="1:15">
      <c r="A48" s="4">
        <v>0.98</v>
      </c>
      <c r="B48" s="4">
        <v>15.876</v>
      </c>
      <c r="C48" s="5">
        <v>4.41</v>
      </c>
      <c r="D48" s="6">
        <f t="shared" si="0"/>
        <v>4.83443229434213</v>
      </c>
      <c r="E48" s="6">
        <f t="shared" si="10"/>
        <v>2.71385339582121</v>
      </c>
      <c r="F48" s="5">
        <f t="shared" si="1"/>
        <v>0.180142772480528</v>
      </c>
      <c r="G48" s="5">
        <f t="shared" si="2"/>
        <v>3.31737144622443</v>
      </c>
      <c r="H48" s="5">
        <f t="shared" si="3"/>
        <v>2.66119234174623</v>
      </c>
      <c r="I48" s="8">
        <f t="shared" si="4"/>
        <v>398.084573546931</v>
      </c>
      <c r="J48" s="9">
        <f t="shared" si="5"/>
        <v>7.60615557436215</v>
      </c>
      <c r="K48" s="10">
        <f t="shared" si="6"/>
        <v>405.690729121293</v>
      </c>
      <c r="L48" s="5">
        <f t="shared" si="7"/>
        <v>3.38075607601078</v>
      </c>
      <c r="M48" s="5">
        <f t="shared" si="8"/>
        <v>16.3440363531599</v>
      </c>
      <c r="N48" s="8">
        <f t="shared" si="9"/>
        <v>1245.14449269752</v>
      </c>
      <c r="O48" s="12">
        <f t="shared" si="14"/>
        <v>0.325818193390867</v>
      </c>
    </row>
    <row r="49" ht="15.75" customHeight="1" spans="1:15">
      <c r="A49" s="4">
        <v>1</v>
      </c>
      <c r="B49" s="4">
        <v>16.164</v>
      </c>
      <c r="C49" s="5">
        <v>4.49</v>
      </c>
      <c r="D49" s="6">
        <f t="shared" si="0"/>
        <v>4.90027637401173</v>
      </c>
      <c r="E49" s="6">
        <f t="shared" si="10"/>
        <v>2.81185892330144</v>
      </c>
      <c r="F49" s="5">
        <f t="shared" si="1"/>
        <v>0.168326703072213</v>
      </c>
      <c r="G49" s="5">
        <f t="shared" si="2"/>
        <v>3.26716413354873</v>
      </c>
      <c r="H49" s="5">
        <f t="shared" si="3"/>
        <v>2.75854110200037</v>
      </c>
      <c r="I49" s="8">
        <f t="shared" si="4"/>
        <v>392.059696025848</v>
      </c>
      <c r="J49" s="9">
        <f t="shared" si="5"/>
        <v>7.81475539467126</v>
      </c>
      <c r="K49" s="10">
        <f t="shared" si="6"/>
        <v>399.874451420519</v>
      </c>
      <c r="L49" s="5">
        <f t="shared" si="7"/>
        <v>3.33228709517099</v>
      </c>
      <c r="M49" s="5">
        <f t="shared" si="8"/>
        <v>16.3291277238906</v>
      </c>
      <c r="N49" s="8">
        <f t="shared" si="9"/>
        <v>1243.26160436927</v>
      </c>
      <c r="O49" s="12">
        <f t="shared" si="14"/>
        <v>0.321633395590449</v>
      </c>
    </row>
    <row r="50" ht="15.75" customHeight="1" spans="1:15">
      <c r="A50" s="4">
        <v>1.02</v>
      </c>
      <c r="B50" s="4">
        <v>16.596</v>
      </c>
      <c r="C50" s="5">
        <v>4.61</v>
      </c>
      <c r="D50" s="6">
        <f t="shared" si="0"/>
        <v>4.96512392545125</v>
      </c>
      <c r="E50" s="6">
        <f t="shared" si="10"/>
        <v>2.91116140181047</v>
      </c>
      <c r="F50" s="5">
        <f t="shared" si="1"/>
        <v>0.126113002427906</v>
      </c>
      <c r="G50" s="5">
        <f t="shared" si="2"/>
        <v>3.21771669183924</v>
      </c>
      <c r="H50" s="5">
        <f t="shared" si="3"/>
        <v>2.85719675323667</v>
      </c>
      <c r="I50" s="8">
        <f t="shared" si="4"/>
        <v>386.126003020709</v>
      </c>
      <c r="J50" s="9">
        <f t="shared" si="5"/>
        <v>8.0229562616426</v>
      </c>
      <c r="K50" s="10">
        <f t="shared" si="6"/>
        <v>394.148959282352</v>
      </c>
      <c r="L50" s="5">
        <f t="shared" si="7"/>
        <v>3.28457466068627</v>
      </c>
      <c r="M50" s="5">
        <f t="shared" si="8"/>
        <v>16.3083202327043</v>
      </c>
      <c r="N50" s="8">
        <f t="shared" si="9"/>
        <v>1241.43193212651</v>
      </c>
      <c r="O50" s="12">
        <f t="shared" si="14"/>
        <v>0.317495425308736</v>
      </c>
    </row>
    <row r="51" ht="15.75" customHeight="1" spans="1:15">
      <c r="A51" s="4">
        <v>1.05</v>
      </c>
      <c r="B51" s="4">
        <v>17.1</v>
      </c>
      <c r="C51" s="5">
        <v>4.75</v>
      </c>
      <c r="D51" s="6">
        <f t="shared" si="0"/>
        <v>5.0605596918129</v>
      </c>
      <c r="E51" s="6">
        <f t="shared" si="10"/>
        <v>3.06297819256486</v>
      </c>
      <c r="F51" s="5">
        <f t="shared" si="1"/>
        <v>0.0964473221789239</v>
      </c>
      <c r="G51" s="5">
        <f t="shared" si="2"/>
        <v>3.14494517788981</v>
      </c>
      <c r="H51" s="5">
        <f t="shared" si="3"/>
        <v>3.00758746531158</v>
      </c>
      <c r="I51" s="8">
        <f t="shared" si="4"/>
        <v>377.393421346777</v>
      </c>
      <c r="J51" s="9">
        <f t="shared" si="5"/>
        <v>8.33434248919442</v>
      </c>
      <c r="K51" s="10">
        <f t="shared" si="6"/>
        <v>385.727763835971</v>
      </c>
      <c r="L51" s="5">
        <f t="shared" si="7"/>
        <v>3.21439803196643</v>
      </c>
      <c r="M51" s="5">
        <f t="shared" si="8"/>
        <v>16.266653114012</v>
      </c>
      <c r="N51" s="8">
        <f t="shared" si="9"/>
        <v>1238.78397947096</v>
      </c>
      <c r="O51" s="12">
        <f t="shared" si="14"/>
        <v>0.311376131939245</v>
      </c>
    </row>
    <row r="52" ht="15.75" customHeight="1" spans="1:15">
      <c r="A52" s="4">
        <v>1.07</v>
      </c>
      <c r="B52" s="4">
        <v>17.712</v>
      </c>
      <c r="C52" s="5">
        <v>4.92</v>
      </c>
      <c r="D52" s="6">
        <f t="shared" si="0"/>
        <v>5.12298140858664</v>
      </c>
      <c r="E52" s="6">
        <f t="shared" si="10"/>
        <v>3.16543782073659</v>
      </c>
      <c r="F52" s="5">
        <f t="shared" si="1"/>
        <v>0.0412014522318148</v>
      </c>
      <c r="G52" s="5">
        <f t="shared" si="2"/>
        <v>3.09734747939453</v>
      </c>
      <c r="H52" s="5">
        <f t="shared" si="3"/>
        <v>3.10942446289937</v>
      </c>
      <c r="I52" s="8">
        <f t="shared" si="4"/>
        <v>371.681697527343</v>
      </c>
      <c r="J52" s="9">
        <f t="shared" si="5"/>
        <v>8.54121785008051</v>
      </c>
      <c r="K52" s="10">
        <f t="shared" si="6"/>
        <v>380.222915377424</v>
      </c>
      <c r="L52" s="5">
        <f t="shared" si="7"/>
        <v>3.16852429481187</v>
      </c>
      <c r="M52" s="5">
        <f t="shared" si="8"/>
        <v>16.2322910549763</v>
      </c>
      <c r="N52" s="8">
        <f t="shared" si="9"/>
        <v>1237.08096152924</v>
      </c>
      <c r="O52" s="12">
        <f t="shared" si="14"/>
        <v>0.307354916292144</v>
      </c>
    </row>
    <row r="53" ht="15.75" customHeight="1" spans="1:15">
      <c r="A53" s="4">
        <v>1.09</v>
      </c>
      <c r="B53" s="4">
        <v>18.288</v>
      </c>
      <c r="C53" s="5">
        <v>5.08</v>
      </c>
      <c r="D53" s="6">
        <f t="shared" si="0"/>
        <v>5.18445839345361</v>
      </c>
      <c r="E53" s="6">
        <f t="shared" si="10"/>
        <v>3.26912698860566</v>
      </c>
      <c r="F53" s="5">
        <f t="shared" si="1"/>
        <v>0.0109115559629098</v>
      </c>
      <c r="G53" s="5">
        <f t="shared" si="2"/>
        <v>3.05047015622343</v>
      </c>
      <c r="H53" s="5">
        <f t="shared" si="3"/>
        <v>3.21250042349116</v>
      </c>
      <c r="I53" s="8">
        <f t="shared" si="4"/>
        <v>366.056418746812</v>
      </c>
      <c r="J53" s="9">
        <f t="shared" si="5"/>
        <v>8.74744109010976</v>
      </c>
      <c r="K53" s="10">
        <f t="shared" si="6"/>
        <v>374.803859836921</v>
      </c>
      <c r="L53" s="5">
        <f t="shared" si="7"/>
        <v>3.12336549864101</v>
      </c>
      <c r="M53" s="5">
        <f t="shared" si="8"/>
        <v>16.1929584752528</v>
      </c>
      <c r="N53" s="8">
        <f t="shared" si="9"/>
        <v>1235.42615050381</v>
      </c>
      <c r="O53" s="12">
        <f t="shared" si="14"/>
        <v>0.303380222026283</v>
      </c>
    </row>
    <row r="54" ht="15.75" customHeight="1" spans="1:15">
      <c r="A54" s="4">
        <v>1.11</v>
      </c>
      <c r="B54" s="4">
        <v>18.756</v>
      </c>
      <c r="C54" s="5">
        <v>5.21</v>
      </c>
      <c r="D54" s="6">
        <f t="shared" si="0"/>
        <v>5.2450049446168</v>
      </c>
      <c r="E54" s="6">
        <f t="shared" si="10"/>
        <v>3.374027087498</v>
      </c>
      <c r="F54" s="5">
        <f t="shared" si="1"/>
        <v>0.0012253461476249</v>
      </c>
      <c r="G54" s="5">
        <f t="shared" si="2"/>
        <v>3.00430230573575</v>
      </c>
      <c r="H54" s="5">
        <f t="shared" si="3"/>
        <v>3.31679659579425</v>
      </c>
      <c r="I54" s="8">
        <f t="shared" si="4"/>
        <v>360.51627668829</v>
      </c>
      <c r="J54" s="9">
        <f t="shared" si="5"/>
        <v>8.95294761300875</v>
      </c>
      <c r="K54" s="10">
        <f t="shared" si="6"/>
        <v>369.469224301299</v>
      </c>
      <c r="L54" s="5">
        <f t="shared" si="7"/>
        <v>3.07891020251082</v>
      </c>
      <c r="M54" s="5">
        <f t="shared" si="8"/>
        <v>16.1488992362004</v>
      </c>
      <c r="N54" s="8">
        <f t="shared" si="9"/>
        <v>1233.81819880637</v>
      </c>
      <c r="O54" s="12">
        <f t="shared" si="14"/>
        <v>0.299451916545511</v>
      </c>
    </row>
    <row r="55" ht="15.75" customHeight="1" spans="1:15">
      <c r="A55" s="4">
        <v>1.13</v>
      </c>
      <c r="B55" s="4">
        <v>19.116</v>
      </c>
      <c r="C55" s="5">
        <v>5.31</v>
      </c>
      <c r="D55" s="6">
        <f t="shared" si="0"/>
        <v>5.3046351438806</v>
      </c>
      <c r="E55" s="6">
        <f t="shared" si="10"/>
        <v>3.48011979037561</v>
      </c>
      <c r="F55" s="5">
        <f t="shared" si="1"/>
        <v>2.87816811818585e-5</v>
      </c>
      <c r="G55" s="5">
        <f t="shared" si="2"/>
        <v>2.95883319029857</v>
      </c>
      <c r="H55" s="5">
        <f t="shared" si="3"/>
        <v>3.42229451231052</v>
      </c>
      <c r="I55" s="8">
        <f t="shared" si="4"/>
        <v>355.059982835828</v>
      </c>
      <c r="J55" s="9">
        <f t="shared" si="5"/>
        <v>9.15767603712353</v>
      </c>
      <c r="K55" s="10">
        <f t="shared" si="6"/>
        <v>364.217658872952</v>
      </c>
      <c r="L55" s="5">
        <f t="shared" si="7"/>
        <v>3.0351471572746</v>
      </c>
      <c r="M55" s="5">
        <f t="shared" si="8"/>
        <v>16.1003482773281</v>
      </c>
      <c r="N55" s="8">
        <f t="shared" si="9"/>
        <v>1232.25579448217</v>
      </c>
      <c r="O55" s="12">
        <f t="shared" si="14"/>
        <v>0.295569848812117</v>
      </c>
    </row>
    <row r="56" ht="15.75" customHeight="1" spans="1:15">
      <c r="A56" s="4">
        <v>1.15</v>
      </c>
      <c r="B56" s="4">
        <v>19.296</v>
      </c>
      <c r="C56" s="5">
        <v>5.36</v>
      </c>
      <c r="D56" s="6">
        <f t="shared" si="0"/>
        <v>5.36336285992602</v>
      </c>
      <c r="E56" s="6">
        <f t="shared" si="10"/>
        <v>3.58738704757413</v>
      </c>
      <c r="F56" s="5">
        <f t="shared" si="1"/>
        <v>1.13088268820569e-5</v>
      </c>
      <c r="G56" s="5">
        <f t="shared" si="2"/>
        <v>2.91405223478946</v>
      </c>
      <c r="H56" s="5">
        <f t="shared" si="3"/>
        <v>3.52897598504132</v>
      </c>
      <c r="I56" s="8">
        <f t="shared" si="4"/>
        <v>349.686268174736</v>
      </c>
      <c r="J56" s="9">
        <f t="shared" si="5"/>
        <v>9.36156807956803</v>
      </c>
      <c r="K56" s="10">
        <f t="shared" si="6"/>
        <v>359.047836254304</v>
      </c>
      <c r="L56" s="5">
        <f t="shared" si="7"/>
        <v>2.9920653021192</v>
      </c>
      <c r="M56" s="5">
        <f t="shared" si="8"/>
        <v>16.0475319158594</v>
      </c>
      <c r="N56" s="8">
        <f t="shared" si="9"/>
        <v>1230.73766039676</v>
      </c>
      <c r="O56" s="12">
        <f t="shared" si="14"/>
        <v>0.2917338502005</v>
      </c>
    </row>
    <row r="57" ht="15.75" customHeight="1" spans="1:15">
      <c r="A57" s="4">
        <v>1.17</v>
      </c>
      <c r="B57" s="4">
        <v>19.404</v>
      </c>
      <c r="C57" s="5">
        <v>5.39</v>
      </c>
      <c r="D57" s="6">
        <f t="shared" si="0"/>
        <v>5.42120175153619</v>
      </c>
      <c r="E57" s="6">
        <f t="shared" si="10"/>
        <v>3.69581108260485</v>
      </c>
      <c r="F57" s="5">
        <f t="shared" si="1"/>
        <v>0.000973549298926466</v>
      </c>
      <c r="G57" s="5">
        <f t="shared" si="2"/>
        <v>2.86994902413698</v>
      </c>
      <c r="H57" s="5">
        <f t="shared" si="3"/>
        <v>3.63682310125727</v>
      </c>
      <c r="I57" s="8">
        <f t="shared" si="4"/>
        <v>344.393882896437</v>
      </c>
      <c r="J57" s="9">
        <f t="shared" si="5"/>
        <v>9.56456844414457</v>
      </c>
      <c r="K57" s="10">
        <f t="shared" si="6"/>
        <v>353.958451340582</v>
      </c>
      <c r="L57" s="5">
        <f t="shared" si="7"/>
        <v>2.94965376117151</v>
      </c>
      <c r="M57" s="5">
        <f t="shared" si="8"/>
        <v>15.9906681364883</v>
      </c>
      <c r="N57" s="8">
        <f t="shared" si="9"/>
        <v>1229.26255343414</v>
      </c>
      <c r="O57" s="12">
        <f t="shared" si="14"/>
        <v>0.287943735332816</v>
      </c>
    </row>
    <row r="58" ht="15.75" customHeight="1" spans="1:15">
      <c r="A58" s="4">
        <v>1.19</v>
      </c>
      <c r="B58" s="4">
        <v>19.44</v>
      </c>
      <c r="C58" s="5">
        <v>5.4</v>
      </c>
      <c r="D58" s="6">
        <f t="shared" si="0"/>
        <v>5.4781652707731</v>
      </c>
      <c r="E58" s="6">
        <f t="shared" si="10"/>
        <v>3.80537438802032</v>
      </c>
      <c r="F58" s="5">
        <f t="shared" si="1"/>
        <v>0.0061098095550318</v>
      </c>
      <c r="G58" s="5">
        <f t="shared" si="2"/>
        <v>2.82651330089828</v>
      </c>
      <c r="H58" s="5">
        <f t="shared" si="3"/>
        <v>3.74581821933219</v>
      </c>
      <c r="I58" s="8">
        <f t="shared" si="4"/>
        <v>339.181596107794</v>
      </c>
      <c r="J58" s="9">
        <f t="shared" si="5"/>
        <v>9.7666247129186</v>
      </c>
      <c r="K58" s="10">
        <f t="shared" si="6"/>
        <v>348.948220820712</v>
      </c>
      <c r="L58" s="5">
        <f t="shared" si="7"/>
        <v>2.9079018401726</v>
      </c>
      <c r="M58" s="5">
        <f t="shared" si="8"/>
        <v>15.9299668716507</v>
      </c>
      <c r="N58" s="8">
        <f t="shared" si="9"/>
        <v>1227.82926370646</v>
      </c>
      <c r="O58" s="12">
        <f t="shared" si="14"/>
        <v>0.284199302896023</v>
      </c>
    </row>
    <row r="59" ht="15.75" customHeight="1" spans="1:15">
      <c r="A59" s="4">
        <v>1.22</v>
      </c>
      <c r="B59" s="4">
        <v>19.584</v>
      </c>
      <c r="C59" s="5">
        <v>5.44</v>
      </c>
      <c r="D59" s="6">
        <f t="shared" si="0"/>
        <v>5.56199815254506</v>
      </c>
      <c r="E59" s="6">
        <f t="shared" si="10"/>
        <v>3.97223433259667</v>
      </c>
      <c r="F59" s="5">
        <f t="shared" si="1"/>
        <v>0.0148835492244072</v>
      </c>
      <c r="G59" s="5">
        <f t="shared" si="2"/>
        <v>2.76258919824926</v>
      </c>
      <c r="H59" s="5">
        <f t="shared" si="3"/>
        <v>3.91142546494785</v>
      </c>
      <c r="I59" s="8">
        <f t="shared" si="4"/>
        <v>331.510703789912</v>
      </c>
      <c r="J59" s="9">
        <f t="shared" si="5"/>
        <v>10.0678310722924</v>
      </c>
      <c r="K59" s="10">
        <f t="shared" si="6"/>
        <v>341.578534862204</v>
      </c>
      <c r="L59" s="5">
        <f t="shared" si="7"/>
        <v>2.84648779051837</v>
      </c>
      <c r="M59" s="5">
        <f t="shared" si="8"/>
        <v>15.8321598321052</v>
      </c>
      <c r="N59" s="8">
        <f t="shared" si="9"/>
        <v>1225.75516946844</v>
      </c>
      <c r="O59" s="12">
        <f t="shared" si="14"/>
        <v>0.278667831366628</v>
      </c>
    </row>
    <row r="60" ht="15.75" customHeight="1" spans="1:15">
      <c r="A60" s="4">
        <v>1.24</v>
      </c>
      <c r="B60" s="4">
        <v>19.836</v>
      </c>
      <c r="C60" s="5">
        <v>5.51</v>
      </c>
      <c r="D60" s="6">
        <f t="shared" si="0"/>
        <v>5.61683076511575</v>
      </c>
      <c r="E60" s="6">
        <f t="shared" si="10"/>
        <v>4.08457094789898</v>
      </c>
      <c r="F60" s="5">
        <f t="shared" si="1"/>
        <v>0.0114128123752163</v>
      </c>
      <c r="G60" s="5">
        <f t="shared" si="2"/>
        <v>2.72077833024144</v>
      </c>
      <c r="H60" s="5">
        <f t="shared" si="3"/>
        <v>4.02321514781466</v>
      </c>
      <c r="I60" s="8">
        <f t="shared" si="4"/>
        <v>326.493399628973</v>
      </c>
      <c r="J60" s="9">
        <f t="shared" si="5"/>
        <v>10.2673157245353</v>
      </c>
      <c r="K60" s="10">
        <f t="shared" si="6"/>
        <v>336.760715353508</v>
      </c>
      <c r="L60" s="5">
        <f t="shared" si="7"/>
        <v>2.80633929461257</v>
      </c>
      <c r="M60" s="5">
        <f t="shared" si="8"/>
        <v>15.7627328873331</v>
      </c>
      <c r="N60" s="8">
        <f t="shared" si="9"/>
        <v>1224.42134063622</v>
      </c>
      <c r="O60" s="12">
        <f t="shared" si="14"/>
        <v>0.275036626835109</v>
      </c>
    </row>
    <row r="61" ht="15.75" customHeight="1" spans="1:15">
      <c r="A61" s="4">
        <v>1.26</v>
      </c>
      <c r="B61" s="4">
        <v>20.196</v>
      </c>
      <c r="C61" s="5">
        <v>5.61</v>
      </c>
      <c r="D61" s="6">
        <f t="shared" si="0"/>
        <v>5.67083350434582</v>
      </c>
      <c r="E61" s="6">
        <f t="shared" si="10"/>
        <v>4.1979876179859</v>
      </c>
      <c r="F61" s="5">
        <f t="shared" si="1"/>
        <v>0.00370071525099267</v>
      </c>
      <c r="G61" s="5">
        <f t="shared" si="2"/>
        <v>2.67960025580448</v>
      </c>
      <c r="H61" s="5">
        <f t="shared" si="3"/>
        <v>4.13609316310643</v>
      </c>
      <c r="I61" s="8">
        <f t="shared" si="4"/>
        <v>321.552030696537</v>
      </c>
      <c r="J61" s="9">
        <f t="shared" si="5"/>
        <v>10.4656940009073</v>
      </c>
      <c r="K61" s="10">
        <f t="shared" si="6"/>
        <v>332.017724697445</v>
      </c>
      <c r="L61" s="5">
        <f t="shared" si="7"/>
        <v>2.7668143724787</v>
      </c>
      <c r="M61" s="5">
        <f t="shared" si="8"/>
        <v>15.6901436437578</v>
      </c>
      <c r="N61" s="8">
        <f t="shared" si="9"/>
        <v>1223.12534497216</v>
      </c>
      <c r="O61" s="12">
        <f t="shared" si="14"/>
        <v>0.271450285992562</v>
      </c>
    </row>
    <row r="62" ht="15.75" customHeight="1" spans="1:15">
      <c r="A62" s="4">
        <v>1.28</v>
      </c>
      <c r="B62" s="4">
        <v>20.592</v>
      </c>
      <c r="C62" s="5">
        <v>5.72</v>
      </c>
      <c r="D62" s="6">
        <f t="shared" si="0"/>
        <v>5.72401893009206</v>
      </c>
      <c r="E62" s="6">
        <f t="shared" si="10"/>
        <v>4.31246799658774</v>
      </c>
      <c r="F62" s="5">
        <f t="shared" si="1"/>
        <v>1.61517990848556e-5</v>
      </c>
      <c r="G62" s="5">
        <f t="shared" si="2"/>
        <v>2.63904539781829</v>
      </c>
      <c r="H62" s="5">
        <f t="shared" si="3"/>
        <v>4.25004303927417</v>
      </c>
      <c r="I62" s="8">
        <f t="shared" si="4"/>
        <v>316.685447738195</v>
      </c>
      <c r="J62" s="9">
        <f t="shared" si="5"/>
        <v>10.6629251862621</v>
      </c>
      <c r="K62" s="10">
        <f t="shared" si="6"/>
        <v>327.348372924457</v>
      </c>
      <c r="L62" s="5">
        <f t="shared" si="7"/>
        <v>2.72790310770381</v>
      </c>
      <c r="M62" s="5">
        <f t="shared" si="8"/>
        <v>15.6145690279536</v>
      </c>
      <c r="N62" s="8">
        <f t="shared" si="9"/>
        <v>1221.86611265567</v>
      </c>
      <c r="O62" s="12">
        <f t="shared" si="14"/>
        <v>0.26790854540763</v>
      </c>
    </row>
    <row r="63" ht="15.75" customHeight="1" spans="1:15">
      <c r="A63" s="4">
        <v>1.3</v>
      </c>
      <c r="B63" s="4">
        <v>20.988</v>
      </c>
      <c r="C63" s="5">
        <v>5.83</v>
      </c>
      <c r="D63" s="6">
        <f t="shared" si="0"/>
        <v>5.77639941212201</v>
      </c>
      <c r="E63" s="6">
        <f t="shared" si="10"/>
        <v>4.42799598483018</v>
      </c>
      <c r="F63" s="5">
        <f t="shared" si="1"/>
        <v>0.00287302302086624</v>
      </c>
      <c r="G63" s="5">
        <f t="shared" si="2"/>
        <v>2.59910432410934</v>
      </c>
      <c r="H63" s="5">
        <f t="shared" si="3"/>
        <v>4.36504855406027</v>
      </c>
      <c r="I63" s="8">
        <f t="shared" si="4"/>
        <v>311.892518893121</v>
      </c>
      <c r="J63" s="9">
        <f t="shared" si="5"/>
        <v>10.8589709077712</v>
      </c>
      <c r="K63" s="10">
        <f t="shared" si="6"/>
        <v>322.751489800892</v>
      </c>
      <c r="L63" s="5">
        <f t="shared" si="7"/>
        <v>2.68959574834077</v>
      </c>
      <c r="M63" s="5">
        <f t="shared" si="8"/>
        <v>15.5361792995615</v>
      </c>
      <c r="N63" s="8">
        <f t="shared" si="9"/>
        <v>1220.64260296317</v>
      </c>
      <c r="O63" s="12">
        <f t="shared" si="14"/>
        <v>0.264411129856846</v>
      </c>
    </row>
    <row r="64" ht="15.75" customHeight="1" spans="1:15">
      <c r="A64" s="4">
        <v>1.32</v>
      </c>
      <c r="B64" s="4">
        <v>21.276</v>
      </c>
      <c r="C64" s="5">
        <v>5.91</v>
      </c>
      <c r="D64" s="6">
        <f t="shared" si="0"/>
        <v>5.8279871329909</v>
      </c>
      <c r="E64" s="6">
        <f t="shared" si="10"/>
        <v>4.54455572749</v>
      </c>
      <c r="F64" s="5">
        <f t="shared" si="1"/>
        <v>0.00672611035505258</v>
      </c>
      <c r="G64" s="5">
        <f t="shared" si="2"/>
        <v>2.55976774525688</v>
      </c>
      <c r="H64" s="5">
        <f t="shared" si="3"/>
        <v>4.48109373072562</v>
      </c>
      <c r="I64" s="8">
        <f t="shared" si="4"/>
        <v>307.172129430826</v>
      </c>
      <c r="J64" s="9">
        <f t="shared" si="5"/>
        <v>11.0537950476208</v>
      </c>
      <c r="K64" s="10">
        <f t="shared" si="6"/>
        <v>318.225924478447</v>
      </c>
      <c r="L64" s="5">
        <f t="shared" si="7"/>
        <v>2.65188270398705</v>
      </c>
      <c r="M64" s="5">
        <f t="shared" si="8"/>
        <v>15.4551382770377</v>
      </c>
      <c r="N64" s="8">
        <f t="shared" si="9"/>
        <v>1219.45380355722</v>
      </c>
      <c r="O64" s="12">
        <f t="shared" si="14"/>
        <v>0.260957753012179</v>
      </c>
    </row>
    <row r="65" ht="15.75" customHeight="1" spans="1:15">
      <c r="A65" s="4">
        <v>1.34</v>
      </c>
      <c r="B65" s="4">
        <v>21.384</v>
      </c>
      <c r="C65" s="5">
        <v>5.94</v>
      </c>
      <c r="D65" s="6">
        <f t="shared" si="0"/>
        <v>5.87879409087504</v>
      </c>
      <c r="E65" s="6">
        <f t="shared" si="10"/>
        <v>4.6621316093075</v>
      </c>
      <c r="F65" s="5">
        <f t="shared" si="1"/>
        <v>0.00374616331181334</v>
      </c>
      <c r="G65" s="5">
        <f t="shared" si="2"/>
        <v>2.52102651243246</v>
      </c>
      <c r="H65" s="5">
        <f t="shared" si="3"/>
        <v>4.5981628343337</v>
      </c>
      <c r="I65" s="8">
        <f t="shared" si="4"/>
        <v>302.523181491895</v>
      </c>
      <c r="J65" s="9">
        <f t="shared" si="5"/>
        <v>11.247363658588</v>
      </c>
      <c r="K65" s="10">
        <f t="shared" si="6"/>
        <v>313.770545150483</v>
      </c>
      <c r="L65" s="5">
        <f t="shared" si="7"/>
        <v>2.61475454292069</v>
      </c>
      <c r="M65" s="5">
        <f t="shared" si="8"/>
        <v>15.3716035560108</v>
      </c>
      <c r="N65" s="8">
        <f t="shared" si="9"/>
        <v>1218.2987297884</v>
      </c>
      <c r="O65" s="12">
        <f t="shared" si="14"/>
        <v>0.257548118108093</v>
      </c>
    </row>
    <row r="66" ht="15.75" customHeight="1" spans="1:15">
      <c r="A66" s="4">
        <v>1.37</v>
      </c>
      <c r="B66" s="4">
        <v>21.348</v>
      </c>
      <c r="C66" s="5">
        <v>5.93</v>
      </c>
      <c r="D66" s="6">
        <f t="shared" si="0"/>
        <v>5.95356639691498</v>
      </c>
      <c r="E66" s="6">
        <f t="shared" si="10"/>
        <v>4.84073860121495</v>
      </c>
      <c r="F66" s="5">
        <f t="shared" si="1"/>
        <v>0.0005553750635542</v>
      </c>
      <c r="G66" s="5">
        <f t="shared" si="2"/>
        <v>2.4640112641722</v>
      </c>
      <c r="H66" s="5">
        <f t="shared" si="3"/>
        <v>4.77565251775687</v>
      </c>
      <c r="I66" s="8">
        <f t="shared" si="4"/>
        <v>295.681351700664</v>
      </c>
      <c r="J66" s="9">
        <f t="shared" si="5"/>
        <v>11.5352933201437</v>
      </c>
      <c r="K66" s="10">
        <f t="shared" si="6"/>
        <v>307.216645020808</v>
      </c>
      <c r="L66" s="5">
        <f t="shared" si="7"/>
        <v>2.56013870850673</v>
      </c>
      <c r="M66" s="5">
        <f t="shared" si="8"/>
        <v>15.241955786407</v>
      </c>
      <c r="N66" s="8">
        <f t="shared" si="9"/>
        <v>1216.62726706985</v>
      </c>
      <c r="O66" s="12">
        <f t="shared" si="14"/>
        <v>0.252515008775626</v>
      </c>
    </row>
    <row r="67" ht="15.75" customHeight="1" spans="1:15">
      <c r="A67" s="4">
        <v>1.39</v>
      </c>
      <c r="B67" s="4">
        <v>21.168</v>
      </c>
      <c r="C67" s="5">
        <v>5.88</v>
      </c>
      <c r="D67" s="6">
        <f t="shared" si="0"/>
        <v>6.00247275443776</v>
      </c>
      <c r="E67" s="6">
        <f t="shared" si="10"/>
        <v>4.9607880563037</v>
      </c>
      <c r="F67" s="5">
        <f t="shared" si="1"/>
        <v>0.0149995755795728</v>
      </c>
      <c r="G67" s="5">
        <f t="shared" si="2"/>
        <v>2.42671927381715</v>
      </c>
      <c r="H67" s="5">
        <f t="shared" si="3"/>
        <v>4.89521415233193</v>
      </c>
      <c r="I67" s="8">
        <f t="shared" si="4"/>
        <v>291.206312858058</v>
      </c>
      <c r="J67" s="9">
        <f t="shared" si="5"/>
        <v>11.7255881049678</v>
      </c>
      <c r="K67" s="10">
        <f t="shared" si="6"/>
        <v>302.931900963026</v>
      </c>
      <c r="L67" s="5">
        <f t="shared" si="7"/>
        <v>2.52443250802522</v>
      </c>
      <c r="M67" s="5">
        <f t="shared" si="8"/>
        <v>15.1528373498384</v>
      </c>
      <c r="N67" s="8">
        <f t="shared" si="9"/>
        <v>1215.55237510404</v>
      </c>
      <c r="O67" s="12">
        <f t="shared" si="14"/>
        <v>0.249213367656904</v>
      </c>
    </row>
    <row r="68" ht="15.75" customHeight="1" spans="1:15">
      <c r="A68" s="4">
        <v>1.41</v>
      </c>
      <c r="B68" s="4">
        <v>20.988</v>
      </c>
      <c r="C68" s="5">
        <v>5.83</v>
      </c>
      <c r="D68" s="6">
        <f t="shared" si="0"/>
        <v>6.05063893051757</v>
      </c>
      <c r="E68" s="6">
        <f t="shared" si="10"/>
        <v>5.08180083491405</v>
      </c>
      <c r="F68" s="5">
        <f t="shared" si="1"/>
        <v>0.0486815376599366</v>
      </c>
      <c r="G68" s="5">
        <f t="shared" si="2"/>
        <v>2.38999168532375</v>
      </c>
      <c r="H68" s="5">
        <f t="shared" si="3"/>
        <v>5.01574649342968</v>
      </c>
      <c r="I68" s="8">
        <f t="shared" si="4"/>
        <v>286.799002238851</v>
      </c>
      <c r="J68" s="9">
        <f t="shared" si="5"/>
        <v>11.9145244845646</v>
      </c>
      <c r="K68" s="10">
        <f t="shared" si="6"/>
        <v>298.713526723415</v>
      </c>
      <c r="L68" s="5">
        <f t="shared" si="7"/>
        <v>2.48927938936179</v>
      </c>
      <c r="M68" s="5">
        <f t="shared" si="8"/>
        <v>15.0617307822075</v>
      </c>
      <c r="N68" s="8">
        <f t="shared" si="9"/>
        <v>1214.50797076328</v>
      </c>
      <c r="O68" s="12">
        <f t="shared" si="14"/>
        <v>0.245954356755422</v>
      </c>
    </row>
    <row r="69" ht="15.75" customHeight="1" spans="1:15">
      <c r="A69" s="4">
        <v>1.43</v>
      </c>
      <c r="B69" s="4">
        <v>20.88</v>
      </c>
      <c r="C69" s="5">
        <v>5.8</v>
      </c>
      <c r="D69" s="6">
        <f t="shared" si="0"/>
        <v>6.09807612755417</v>
      </c>
      <c r="E69" s="6">
        <f t="shared" si="10"/>
        <v>5.20376235746514</v>
      </c>
      <c r="F69" s="5">
        <f t="shared" si="1"/>
        <v>0.0888493778176887</v>
      </c>
      <c r="G69" s="5">
        <f t="shared" si="2"/>
        <v>2.35381995665769</v>
      </c>
      <c r="H69" s="5">
        <f t="shared" si="3"/>
        <v>5.13723484973002</v>
      </c>
      <c r="I69" s="8">
        <f t="shared" si="4"/>
        <v>282.458394798923</v>
      </c>
      <c r="J69" s="9">
        <f t="shared" si="5"/>
        <v>12.102077307369</v>
      </c>
      <c r="K69" s="10">
        <f t="shared" si="6"/>
        <v>294.560472106292</v>
      </c>
      <c r="L69" s="5">
        <f t="shared" si="7"/>
        <v>2.45467060088577</v>
      </c>
      <c r="M69" s="5">
        <f t="shared" si="8"/>
        <v>14.9687681922706</v>
      </c>
      <c r="N69" s="8">
        <f t="shared" si="9"/>
        <v>1213.4931856947</v>
      </c>
      <c r="O69" s="12">
        <f t="shared" si="14"/>
        <v>0.242737640045058</v>
      </c>
    </row>
    <row r="70" ht="15.75" customHeight="1" spans="1:15">
      <c r="A70" s="4">
        <v>1.45</v>
      </c>
      <c r="B70" s="4">
        <v>20.952</v>
      </c>
      <c r="C70" s="5">
        <v>5.82</v>
      </c>
      <c r="D70" s="6">
        <f t="shared" si="0"/>
        <v>6.14479537840274</v>
      </c>
      <c r="E70" s="6">
        <f t="shared" si="10"/>
        <v>5.32665826503319</v>
      </c>
      <c r="F70" s="5">
        <f t="shared" si="1"/>
        <v>0.105492037831781</v>
      </c>
      <c r="G70" s="5">
        <f t="shared" si="2"/>
        <v>2.3181956750655</v>
      </c>
      <c r="H70" s="5">
        <f t="shared" si="3"/>
        <v>5.25966475226103</v>
      </c>
      <c r="I70" s="8">
        <f t="shared" si="4"/>
        <v>278.18348100786</v>
      </c>
      <c r="J70" s="9">
        <f t="shared" si="5"/>
        <v>12.288223175635</v>
      </c>
      <c r="K70" s="10">
        <f t="shared" si="6"/>
        <v>290.471704183495</v>
      </c>
      <c r="L70" s="5">
        <f t="shared" si="7"/>
        <v>2.42059753486246</v>
      </c>
      <c r="M70" s="5">
        <f t="shared" si="8"/>
        <v>14.8740765451959</v>
      </c>
      <c r="N70" s="8">
        <f t="shared" si="9"/>
        <v>1212.50717562053</v>
      </c>
      <c r="O70" s="12">
        <f t="shared" si="14"/>
        <v>0.239562874368014</v>
      </c>
    </row>
    <row r="71" ht="15.75" customHeight="1" spans="1:15">
      <c r="A71" s="4">
        <v>1.47</v>
      </c>
      <c r="B71" s="4">
        <v>21.312</v>
      </c>
      <c r="C71" s="5">
        <v>5.92</v>
      </c>
      <c r="D71" s="6">
        <f t="shared" si="0"/>
        <v>6.19080754893989</v>
      </c>
      <c r="E71" s="6">
        <f t="shared" si="10"/>
        <v>5.45047441601199</v>
      </c>
      <c r="F71" s="5">
        <f t="shared" si="1"/>
        <v>0.0733367285628292</v>
      </c>
      <c r="G71" s="5">
        <f t="shared" si="2"/>
        <v>2.28311055511792</v>
      </c>
      <c r="H71" s="5">
        <f t="shared" si="3"/>
        <v>5.38302195103393</v>
      </c>
      <c r="I71" s="8">
        <f t="shared" si="4"/>
        <v>273.97326661415</v>
      </c>
      <c r="J71" s="9">
        <f t="shared" si="5"/>
        <v>12.4729403776416</v>
      </c>
      <c r="K71" s="10">
        <f t="shared" si="6"/>
        <v>286.446206991792</v>
      </c>
      <c r="L71" s="5">
        <f t="shared" si="7"/>
        <v>2.3870517249316</v>
      </c>
      <c r="M71" s="5">
        <f t="shared" si="8"/>
        <v>14.7777778384165</v>
      </c>
      <c r="N71" s="8">
        <f t="shared" si="9"/>
        <v>1211.54911972234</v>
      </c>
      <c r="O71" s="12">
        <f t="shared" si="14"/>
        <v>0.23642970997118</v>
      </c>
    </row>
    <row r="72" ht="15.75" customHeight="1" spans="1:15">
      <c r="A72" s="4">
        <v>1.49</v>
      </c>
      <c r="B72" s="4">
        <v>21.888</v>
      </c>
      <c r="C72" s="5">
        <v>6.08</v>
      </c>
      <c r="D72" s="6">
        <f t="shared" si="0"/>
        <v>6.23612334059077</v>
      </c>
      <c r="E72" s="6">
        <f t="shared" si="10"/>
        <v>5.57519688282381</v>
      </c>
      <c r="F72" s="5">
        <f t="shared" si="1"/>
        <v>0.0243744974772207</v>
      </c>
      <c r="G72" s="5">
        <f t="shared" si="2"/>
        <v>2.24855643678292</v>
      </c>
      <c r="H72" s="5">
        <f t="shared" si="3"/>
        <v>5.50729241172871</v>
      </c>
      <c r="I72" s="8">
        <f t="shared" si="4"/>
        <v>269.82677241395</v>
      </c>
      <c r="J72" s="9">
        <f t="shared" si="5"/>
        <v>12.6562088221653</v>
      </c>
      <c r="K72" s="10">
        <f t="shared" si="6"/>
        <v>282.482981236116</v>
      </c>
      <c r="L72" s="5">
        <f t="shared" si="7"/>
        <v>2.3540248436343</v>
      </c>
      <c r="M72" s="5">
        <f t="shared" si="8"/>
        <v>14.6799892717184</v>
      </c>
      <c r="N72" s="8">
        <f t="shared" si="9"/>
        <v>1210.61822003803</v>
      </c>
      <c r="O72" s="12">
        <f t="shared" si="14"/>
        <v>0.233337791023203</v>
      </c>
    </row>
    <row r="73" ht="15.75" customHeight="1" spans="1:30">
      <c r="A73" s="4">
        <v>1.51</v>
      </c>
      <c r="B73" s="4">
        <v>22.608</v>
      </c>
      <c r="C73" s="5">
        <v>6.28</v>
      </c>
      <c r="D73" s="6">
        <f t="shared" si="0"/>
        <v>6.28075329281804</v>
      </c>
      <c r="E73" s="6">
        <f t="shared" si="10"/>
        <v>5.70081194868017</v>
      </c>
      <c r="F73" s="5">
        <f t="shared" si="1"/>
        <v>5.67450069714052e-7</v>
      </c>
      <c r="G73" s="5">
        <f t="shared" si="2"/>
        <v>2.21452528352783</v>
      </c>
      <c r="H73" s="5">
        <f t="shared" si="3"/>
        <v>5.63246231243018</v>
      </c>
      <c r="I73" s="8">
        <f t="shared" si="4"/>
        <v>265.74303402334</v>
      </c>
      <c r="J73" s="9">
        <f t="shared" si="5"/>
        <v>12.8380099751446</v>
      </c>
      <c r="K73" s="10">
        <f t="shared" si="6"/>
        <v>278.581043998485</v>
      </c>
      <c r="L73" s="5">
        <f t="shared" si="7"/>
        <v>2.32150869998737</v>
      </c>
      <c r="M73" s="5">
        <f t="shared" si="8"/>
        <v>14.5808234117514</v>
      </c>
      <c r="N73" s="8">
        <f t="shared" si="9"/>
        <v>1209.71370087111</v>
      </c>
      <c r="O73" s="12">
        <f t="shared" si="14"/>
        <v>0.230286756112524</v>
      </c>
      <c r="AD73" s="41" t="s">
        <v>68</v>
      </c>
    </row>
    <row r="74" ht="15.75" customHeight="1" spans="1:30">
      <c r="A74" s="4">
        <v>1.54</v>
      </c>
      <c r="B74" s="4">
        <v>23.328</v>
      </c>
      <c r="C74" s="5">
        <v>6.48</v>
      </c>
      <c r="D74" s="6">
        <f t="shared" si="0"/>
        <v>6.34643493536188</v>
      </c>
      <c r="E74" s="6">
        <f t="shared" si="10"/>
        <v>5.89120499674102</v>
      </c>
      <c r="F74" s="5">
        <f t="shared" si="1"/>
        <v>0.0178396264917853</v>
      </c>
      <c r="G74" s="5">
        <f t="shared" si="2"/>
        <v>2.16444183212568</v>
      </c>
      <c r="H74" s="5">
        <f t="shared" si="3"/>
        <v>5.82187389207897</v>
      </c>
      <c r="I74" s="8">
        <f t="shared" si="4"/>
        <v>259.733019855082</v>
      </c>
      <c r="J74" s="9">
        <f t="shared" si="5"/>
        <v>13.1079236565552</v>
      </c>
      <c r="K74" s="10">
        <f t="shared" si="6"/>
        <v>272.840943511637</v>
      </c>
      <c r="L74" s="5">
        <f t="shared" si="7"/>
        <v>2.27367452926364</v>
      </c>
      <c r="M74" s="5">
        <f t="shared" si="8"/>
        <v>14.4297274641613</v>
      </c>
      <c r="N74" s="8">
        <f t="shared" si="9"/>
        <v>1208.40474198686</v>
      </c>
      <c r="O74" s="12">
        <f t="shared" si="14"/>
        <v>0.22578605828957</v>
      </c>
      <c r="AD74" s="41" t="s">
        <v>69</v>
      </c>
    </row>
    <row r="75" ht="15.75" customHeight="1" spans="1:15">
      <c r="A75" s="4">
        <v>1.56</v>
      </c>
      <c r="B75" s="4">
        <v>23.94</v>
      </c>
      <c r="C75" s="5">
        <v>6.65</v>
      </c>
      <c r="D75" s="6">
        <f t="shared" si="0"/>
        <v>6.3893953583187</v>
      </c>
      <c r="E75" s="6">
        <f t="shared" si="10"/>
        <v>6.0189929039074</v>
      </c>
      <c r="F75" s="5">
        <f t="shared" si="1"/>
        <v>0.0679147792658369</v>
      </c>
      <c r="G75" s="5">
        <f t="shared" si="2"/>
        <v>2.13168372541515</v>
      </c>
      <c r="H75" s="5">
        <f t="shared" si="3"/>
        <v>5.94923328694844</v>
      </c>
      <c r="I75" s="8">
        <f t="shared" si="4"/>
        <v>255.802047049818</v>
      </c>
      <c r="J75" s="9">
        <f t="shared" si="5"/>
        <v>13.2859851662609</v>
      </c>
      <c r="K75" s="10">
        <f t="shared" si="6"/>
        <v>269.088032216079</v>
      </c>
      <c r="L75" s="5">
        <f t="shared" si="7"/>
        <v>2.24240026846732</v>
      </c>
      <c r="M75" s="5">
        <f t="shared" si="8"/>
        <v>14.3275818668377</v>
      </c>
      <c r="N75" s="8">
        <f t="shared" si="9"/>
        <v>1207.56292137591</v>
      </c>
      <c r="O75" s="12">
        <f t="shared" si="14"/>
        <v>0.22283561995219</v>
      </c>
    </row>
    <row r="76" ht="15.75" customHeight="1" spans="1:15">
      <c r="A76" s="4">
        <v>1.58</v>
      </c>
      <c r="B76" s="4">
        <v>24.336</v>
      </c>
      <c r="C76" s="5">
        <v>6.76</v>
      </c>
      <c r="D76" s="6">
        <f t="shared" si="0"/>
        <v>6.43170558957314</v>
      </c>
      <c r="E76" s="6">
        <f t="shared" si="10"/>
        <v>6.14762701569886</v>
      </c>
      <c r="F76" s="5">
        <f t="shared" si="1"/>
        <v>0.107777219917519</v>
      </c>
      <c r="G76" s="5">
        <f t="shared" si="2"/>
        <v>2.09942140174639</v>
      </c>
      <c r="H76" s="5">
        <f t="shared" si="3"/>
        <v>6.07744537183398</v>
      </c>
      <c r="I76" s="8">
        <f t="shared" si="4"/>
        <v>251.930568209566</v>
      </c>
      <c r="J76" s="9">
        <f t="shared" si="5"/>
        <v>13.4625259125258</v>
      </c>
      <c r="K76" s="10">
        <f t="shared" si="6"/>
        <v>265.393094122092</v>
      </c>
      <c r="L76" s="5">
        <f t="shared" si="7"/>
        <v>2.2116091176841</v>
      </c>
      <c r="M76" s="5">
        <f t="shared" si="8"/>
        <v>14.2244187241598</v>
      </c>
      <c r="N76" s="8">
        <f t="shared" si="9"/>
        <v>1206.74493345019</v>
      </c>
      <c r="O76" s="12">
        <f t="shared" si="14"/>
        <v>0.219924763523399</v>
      </c>
    </row>
    <row r="77" ht="15.75" customHeight="1" spans="1:15">
      <c r="A77" s="4">
        <v>1.6</v>
      </c>
      <c r="B77" s="4">
        <v>24.516</v>
      </c>
      <c r="C77" s="5">
        <v>6.81</v>
      </c>
      <c r="D77" s="6">
        <f t="shared" si="0"/>
        <v>6.47337546956019</v>
      </c>
      <c r="E77" s="6">
        <f t="shared" si="10"/>
        <v>6.27709452509007</v>
      </c>
      <c r="F77" s="5">
        <f t="shared" si="1"/>
        <v>0.11331607449382</v>
      </c>
      <c r="G77" s="5">
        <f t="shared" si="2"/>
        <v>2.06764735760807</v>
      </c>
      <c r="H77" s="5">
        <f t="shared" si="3"/>
        <v>6.20649724155601</v>
      </c>
      <c r="I77" s="8">
        <f t="shared" si="4"/>
        <v>248.117682912968</v>
      </c>
      <c r="J77" s="9">
        <f t="shared" si="5"/>
        <v>13.6375336401614</v>
      </c>
      <c r="K77" s="10">
        <f t="shared" si="6"/>
        <v>261.75521655313</v>
      </c>
      <c r="L77" s="5">
        <f t="shared" si="7"/>
        <v>2.18129347127608</v>
      </c>
      <c r="M77" s="5">
        <f t="shared" si="8"/>
        <v>14.1203316488704</v>
      </c>
      <c r="N77" s="8">
        <f t="shared" si="9"/>
        <v>1205.95009573065</v>
      </c>
      <c r="O77" s="12">
        <f t="shared" si="14"/>
        <v>0.21705310815083</v>
      </c>
    </row>
    <row r="78" ht="15.75" customHeight="1" spans="1:15">
      <c r="A78" s="4">
        <v>1.62</v>
      </c>
      <c r="B78" s="4">
        <v>24.516</v>
      </c>
      <c r="C78" s="5">
        <v>6.81</v>
      </c>
      <c r="D78" s="6">
        <f t="shared" si="0"/>
        <v>6.51441468978316</v>
      </c>
      <c r="E78" s="6">
        <f t="shared" si="10"/>
        <v>6.40738281888573</v>
      </c>
      <c r="F78" s="5">
        <f t="shared" si="1"/>
        <v>0.0873706756159865</v>
      </c>
      <c r="G78" s="5">
        <f t="shared" si="2"/>
        <v>2.03635420305202</v>
      </c>
      <c r="H78" s="5">
        <f t="shared" si="3"/>
        <v>6.33637618625055</v>
      </c>
      <c r="I78" s="8">
        <f t="shared" si="4"/>
        <v>244.362504366243</v>
      </c>
      <c r="J78" s="9">
        <f t="shared" si="5"/>
        <v>13.810997339021</v>
      </c>
      <c r="K78" s="10">
        <f t="shared" si="6"/>
        <v>258.173501705264</v>
      </c>
      <c r="L78" s="5">
        <f t="shared" si="7"/>
        <v>2.15144584754387</v>
      </c>
      <c r="M78" s="5">
        <f t="shared" si="8"/>
        <v>14.0154104335127</v>
      </c>
      <c r="N78" s="8">
        <f t="shared" si="9"/>
        <v>1205.17774497489</v>
      </c>
      <c r="O78" s="12">
        <f t="shared" si="14"/>
        <v>0.214220269816419</v>
      </c>
    </row>
    <row r="79" ht="15.75" customHeight="1" spans="1:15">
      <c r="A79" s="4">
        <v>1.64</v>
      </c>
      <c r="B79" s="4">
        <v>24.48</v>
      </c>
      <c r="C79" s="5">
        <v>6.8</v>
      </c>
      <c r="D79" s="6">
        <f t="shared" si="0"/>
        <v>6.55483279506765</v>
      </c>
      <c r="E79" s="6">
        <f t="shared" si="10"/>
        <v>6.53847947478708</v>
      </c>
      <c r="F79" s="5">
        <f t="shared" si="1"/>
        <v>0.060106958374339</v>
      </c>
      <c r="G79" s="5">
        <f t="shared" si="2"/>
        <v>2.00553465997449</v>
      </c>
      <c r="H79" s="5">
        <f t="shared" si="3"/>
        <v>6.46706968841318</v>
      </c>
      <c r="I79" s="8">
        <f t="shared" si="4"/>
        <v>240.664159196939</v>
      </c>
      <c r="J79" s="9">
        <f t="shared" si="5"/>
        <v>13.982907193327</v>
      </c>
      <c r="K79" s="10">
        <f t="shared" si="6"/>
        <v>254.647066390266</v>
      </c>
      <c r="L79" s="5">
        <f t="shared" si="7"/>
        <v>2.12205888658555</v>
      </c>
      <c r="M79" s="5">
        <f t="shared" si="8"/>
        <v>13.9097411828557</v>
      </c>
      <c r="N79" s="8">
        <f t="shared" si="9"/>
        <v>1204.42723666528</v>
      </c>
      <c r="O79" s="12">
        <f t="shared" si="14"/>
        <v>0.211425861719394</v>
      </c>
    </row>
    <row r="80" ht="15.75" customHeight="1" spans="1:15">
      <c r="A80" s="4">
        <v>1.66</v>
      </c>
      <c r="B80" s="4">
        <v>24.48</v>
      </c>
      <c r="C80" s="5">
        <v>6.8</v>
      </c>
      <c r="D80" s="6">
        <f t="shared" si="0"/>
        <v>6.59463918578154</v>
      </c>
      <c r="E80" s="6">
        <f t="shared" si="10"/>
        <v>6.67037225850271</v>
      </c>
      <c r="F80" s="5">
        <f t="shared" si="1"/>
        <v>0.0421730640164683</v>
      </c>
      <c r="G80" s="5">
        <f t="shared" si="2"/>
        <v>1.97518156042337</v>
      </c>
      <c r="H80" s="5">
        <f t="shared" si="3"/>
        <v>6.59856541998773</v>
      </c>
      <c r="I80" s="8">
        <f t="shared" si="4"/>
        <v>237.021787250805</v>
      </c>
      <c r="J80" s="9">
        <f t="shared" si="5"/>
        <v>14.153254532721</v>
      </c>
      <c r="K80" s="10">
        <f t="shared" si="6"/>
        <v>251.175041783526</v>
      </c>
      <c r="L80" s="5">
        <f t="shared" si="7"/>
        <v>2.09312534819605</v>
      </c>
      <c r="M80" s="5">
        <f t="shared" si="8"/>
        <v>13.8034064419663</v>
      </c>
      <c r="N80" s="8">
        <f t="shared" si="9"/>
        <v>1203.6979445089</v>
      </c>
      <c r="O80" s="12">
        <f t="shared" si="14"/>
        <v>0.208669494643029</v>
      </c>
    </row>
    <row r="81" ht="15.75" customHeight="1" spans="1:15">
      <c r="A81" s="4">
        <v>1.69</v>
      </c>
      <c r="B81" s="4">
        <v>24.588</v>
      </c>
      <c r="C81" s="5">
        <v>6.83</v>
      </c>
      <c r="D81" s="6">
        <f t="shared" si="0"/>
        <v>6.65322202074662</v>
      </c>
      <c r="E81" s="6">
        <f t="shared" si="10"/>
        <v>6.86996891912511</v>
      </c>
      <c r="F81" s="5">
        <f t="shared" si="1"/>
        <v>0.0312504539489082</v>
      </c>
      <c r="G81" s="5">
        <f t="shared" si="2"/>
        <v>1.93051107938271</v>
      </c>
      <c r="H81" s="5">
        <f t="shared" si="3"/>
        <v>6.79728668834251</v>
      </c>
      <c r="I81" s="8">
        <f t="shared" si="4"/>
        <v>231.661329525925</v>
      </c>
      <c r="J81" s="9">
        <f t="shared" si="5"/>
        <v>14.405829551121</v>
      </c>
      <c r="K81" s="10">
        <f t="shared" si="6"/>
        <v>246.067159077046</v>
      </c>
      <c r="L81" s="5">
        <f t="shared" si="7"/>
        <v>2.05055965897539</v>
      </c>
      <c r="M81" s="5">
        <f t="shared" si="8"/>
        <v>13.6428286779497</v>
      </c>
      <c r="N81" s="8">
        <f t="shared" si="9"/>
        <v>1202.64246007542</v>
      </c>
      <c r="O81" s="12">
        <f t="shared" si="14"/>
        <v>0.20460541453161</v>
      </c>
    </row>
    <row r="82" ht="15.75" customHeight="1" spans="1:15">
      <c r="A82" s="4">
        <v>1.71</v>
      </c>
      <c r="B82" s="4">
        <v>24.84</v>
      </c>
      <c r="C82" s="5">
        <v>6.9</v>
      </c>
      <c r="D82" s="6">
        <f t="shared" si="0"/>
        <v>6.69153932327799</v>
      </c>
      <c r="E82" s="6">
        <f t="shared" si="10"/>
        <v>7.00379970559067</v>
      </c>
      <c r="F82" s="5">
        <f t="shared" si="1"/>
        <v>0.0434558537393975</v>
      </c>
      <c r="G82" s="5">
        <f t="shared" si="2"/>
        <v>1.9012934367528</v>
      </c>
      <c r="H82" s="5">
        <f t="shared" si="3"/>
        <v>6.93073527570041</v>
      </c>
      <c r="I82" s="8">
        <f t="shared" si="4"/>
        <v>228.155212410336</v>
      </c>
      <c r="J82" s="9">
        <f t="shared" si="5"/>
        <v>14.5722397649498</v>
      </c>
      <c r="K82" s="10">
        <f t="shared" si="6"/>
        <v>242.727452175286</v>
      </c>
      <c r="L82" s="5">
        <f t="shared" si="7"/>
        <v>2.02272876812738</v>
      </c>
      <c r="M82" s="5">
        <f t="shared" si="8"/>
        <v>13.53516909225</v>
      </c>
      <c r="N82" s="8">
        <f t="shared" si="9"/>
        <v>1201.96358349141</v>
      </c>
      <c r="O82" s="12">
        <f t="shared" si="14"/>
        <v>0.201942434453981</v>
      </c>
    </row>
    <row r="83" ht="15.75" customHeight="1" spans="1:15">
      <c r="A83" s="4">
        <v>1.73</v>
      </c>
      <c r="B83" s="4">
        <v>25.164</v>
      </c>
      <c r="C83" s="5">
        <v>6.99</v>
      </c>
      <c r="D83" s="6">
        <f t="shared" si="0"/>
        <v>6.72927670618919</v>
      </c>
      <c r="E83" s="6">
        <f t="shared" si="10"/>
        <v>7.13838523971445</v>
      </c>
      <c r="F83" s="5">
        <f t="shared" si="1"/>
        <v>0.0679766359355593</v>
      </c>
      <c r="G83" s="5">
        <f t="shared" si="2"/>
        <v>1.87251799341921</v>
      </c>
      <c r="H83" s="5">
        <f t="shared" si="3"/>
        <v>7.0649443951728</v>
      </c>
      <c r="I83" s="8">
        <f t="shared" si="4"/>
        <v>224.702159210305</v>
      </c>
      <c r="J83" s="9">
        <f t="shared" si="5"/>
        <v>14.7370654695975</v>
      </c>
      <c r="K83" s="10">
        <f t="shared" si="6"/>
        <v>239.439224679903</v>
      </c>
      <c r="L83" s="5">
        <f t="shared" si="7"/>
        <v>1.99532687233252</v>
      </c>
      <c r="M83" s="5">
        <f t="shared" si="8"/>
        <v>13.4271066432206</v>
      </c>
      <c r="N83" s="8">
        <f t="shared" si="9"/>
        <v>1201.30386760191</v>
      </c>
      <c r="O83" s="12">
        <f t="shared" si="14"/>
        <v>0.199316119041455</v>
      </c>
    </row>
    <row r="84" ht="15.75" customHeight="1" spans="1:15">
      <c r="A84" s="4">
        <v>1.75</v>
      </c>
      <c r="B84" s="4">
        <v>25.488</v>
      </c>
      <c r="C84" s="5">
        <v>7.08</v>
      </c>
      <c r="D84" s="6">
        <f t="shared" si="0"/>
        <v>6.76644294637063</v>
      </c>
      <c r="E84" s="6">
        <f t="shared" si="10"/>
        <v>7.27371409864187</v>
      </c>
      <c r="F84" s="5">
        <f t="shared" si="1"/>
        <v>0.0983180258807292</v>
      </c>
      <c r="G84" s="5">
        <f t="shared" si="2"/>
        <v>1.84417805684278</v>
      </c>
      <c r="H84" s="5">
        <f t="shared" si="3"/>
        <v>7.19990253635929</v>
      </c>
      <c r="I84" s="8">
        <f t="shared" si="4"/>
        <v>221.301366821133</v>
      </c>
      <c r="J84" s="9">
        <f t="shared" si="5"/>
        <v>14.9003025868425</v>
      </c>
      <c r="K84" s="10">
        <f t="shared" si="6"/>
        <v>236.201669407976</v>
      </c>
      <c r="L84" s="5">
        <f t="shared" si="7"/>
        <v>1.96834724506646</v>
      </c>
      <c r="M84" s="5">
        <f t="shared" si="8"/>
        <v>13.3187093323881</v>
      </c>
      <c r="N84" s="8">
        <f t="shared" si="9"/>
        <v>1200.66276224055</v>
      </c>
      <c r="O84" s="12">
        <f t="shared" si="14"/>
        <v>0.196726072329586</v>
      </c>
    </row>
    <row r="85" ht="15.75" customHeight="1" spans="1:15">
      <c r="A85" s="4">
        <v>1.77</v>
      </c>
      <c r="B85" s="4">
        <v>25.74</v>
      </c>
      <c r="C85" s="5">
        <v>7.15</v>
      </c>
      <c r="D85" s="6">
        <f t="shared" si="0"/>
        <v>6.80304668787745</v>
      </c>
      <c r="E85" s="6">
        <f t="shared" si="10"/>
        <v>7.40977503239942</v>
      </c>
      <c r="F85" s="5">
        <f t="shared" si="1"/>
        <v>0.12037660079281</v>
      </c>
      <c r="G85" s="5">
        <f t="shared" si="2"/>
        <v>1.81626703577369</v>
      </c>
      <c r="H85" s="5">
        <f t="shared" si="3"/>
        <v>7.33559836306554</v>
      </c>
      <c r="I85" s="8">
        <f t="shared" si="4"/>
        <v>217.952044292843</v>
      </c>
      <c r="J85" s="9">
        <f t="shared" si="5"/>
        <v>15.061947943093</v>
      </c>
      <c r="K85" s="10">
        <f t="shared" si="6"/>
        <v>233.013992235936</v>
      </c>
      <c r="L85" s="5">
        <f t="shared" si="7"/>
        <v>1.9417832686328</v>
      </c>
      <c r="M85" s="5">
        <f t="shared" si="8"/>
        <v>13.2100422342482</v>
      </c>
      <c r="N85" s="8">
        <f t="shared" si="9"/>
        <v>1200.03973291626</v>
      </c>
      <c r="O85" s="12">
        <f t="shared" si="14"/>
        <v>0.194171897683487</v>
      </c>
    </row>
    <row r="86" ht="15.75" customHeight="1" spans="1:15">
      <c r="A86" s="4">
        <v>1.79</v>
      </c>
      <c r="B86" s="4">
        <v>25.884</v>
      </c>
      <c r="C86" s="5">
        <v>7.19</v>
      </c>
      <c r="D86" s="6">
        <f t="shared" si="0"/>
        <v>6.83909644393984</v>
      </c>
      <c r="E86" s="6">
        <f t="shared" si="10"/>
        <v>7.54655696127821</v>
      </c>
      <c r="F86" s="5">
        <f t="shared" si="1"/>
        <v>0.123133305655665</v>
      </c>
      <c r="G86" s="5">
        <f t="shared" si="2"/>
        <v>1.7887784387185</v>
      </c>
      <c r="H86" s="5">
        <f t="shared" si="3"/>
        <v>7.47202071066673</v>
      </c>
      <c r="I86" s="8">
        <f t="shared" si="4"/>
        <v>214.65341264622</v>
      </c>
      <c r="J86" s="9">
        <f t="shared" si="5"/>
        <v>15.2219992303749</v>
      </c>
      <c r="K86" s="10">
        <f t="shared" si="6"/>
        <v>229.875411876595</v>
      </c>
      <c r="L86" s="5">
        <f t="shared" si="7"/>
        <v>1.91562843230496</v>
      </c>
      <c r="M86" s="5">
        <f t="shared" si="8"/>
        <v>13.1011675992869</v>
      </c>
      <c r="N86" s="8">
        <f t="shared" si="9"/>
        <v>1199.43426038505</v>
      </c>
      <c r="O86" s="12">
        <f t="shared" si="14"/>
        <v>0.191653198069229</v>
      </c>
    </row>
    <row r="87" ht="15.75" customHeight="1" spans="1:15">
      <c r="A87" s="4">
        <v>1.81</v>
      </c>
      <c r="B87" s="4">
        <v>25.884</v>
      </c>
      <c r="C87" s="5">
        <v>7.19</v>
      </c>
      <c r="D87" s="6">
        <f t="shared" si="0"/>
        <v>6.87460059894313</v>
      </c>
      <c r="E87" s="6">
        <f t="shared" si="10"/>
        <v>7.68404897325708</v>
      </c>
      <c r="F87" s="5">
        <f t="shared" si="1"/>
        <v>0.0994767821870316</v>
      </c>
      <c r="G87" s="5">
        <f t="shared" si="2"/>
        <v>1.76170587243036</v>
      </c>
      <c r="H87" s="5">
        <f t="shared" si="3"/>
        <v>7.60915858351094</v>
      </c>
      <c r="I87" s="8">
        <f t="shared" si="4"/>
        <v>211.404704691644</v>
      </c>
      <c r="J87" s="9">
        <f t="shared" si="5"/>
        <v>15.38045496867</v>
      </c>
      <c r="K87" s="10">
        <f t="shared" si="6"/>
        <v>226.785159660314</v>
      </c>
      <c r="L87" s="5">
        <f t="shared" si="7"/>
        <v>1.88987633050261</v>
      </c>
      <c r="M87" s="5">
        <f t="shared" si="8"/>
        <v>12.9921449536017</v>
      </c>
      <c r="N87" s="8">
        <f t="shared" si="9"/>
        <v>1198.84584023224</v>
      </c>
      <c r="O87" s="12">
        <f t="shared" si="14"/>
        <v>0.189169576312147</v>
      </c>
    </row>
    <row r="88" ht="15.75" customHeight="1" spans="1:15">
      <c r="A88" s="4">
        <v>1.83</v>
      </c>
      <c r="B88" s="4">
        <v>25.74</v>
      </c>
      <c r="C88" s="5">
        <v>7.15</v>
      </c>
      <c r="D88" s="6">
        <f t="shared" si="0"/>
        <v>6.90956741037775</v>
      </c>
      <c r="E88" s="6">
        <f t="shared" si="10"/>
        <v>7.82224032146463</v>
      </c>
      <c r="F88" s="5">
        <f t="shared" si="1"/>
        <v>0.0578078301524625</v>
      </c>
      <c r="G88" s="5">
        <f t="shared" si="2"/>
        <v>1.73504304042209</v>
      </c>
      <c r="H88" s="5">
        <f t="shared" si="3"/>
        <v>7.74700115236177</v>
      </c>
      <c r="I88" s="8">
        <f t="shared" si="4"/>
        <v>208.205164850651</v>
      </c>
      <c r="J88" s="9">
        <f t="shared" si="5"/>
        <v>15.5373144695625</v>
      </c>
      <c r="K88" s="10">
        <f t="shared" si="6"/>
        <v>223.742479320214</v>
      </c>
      <c r="L88" s="5">
        <f t="shared" si="7"/>
        <v>1.86452066100178</v>
      </c>
      <c r="M88" s="5">
        <f t="shared" si="8"/>
        <v>12.8830311952339</v>
      </c>
      <c r="N88" s="8">
        <f t="shared" si="9"/>
        <v>1198.27398246493</v>
      </c>
      <c r="O88" s="12">
        <f t="shared" si="14"/>
        <v>0.186720635342479</v>
      </c>
    </row>
    <row r="89" ht="15.75" customHeight="1" spans="1:15">
      <c r="A89" s="4">
        <v>1.86</v>
      </c>
      <c r="B89" s="4">
        <v>25.488</v>
      </c>
      <c r="C89" s="5">
        <v>7.08</v>
      </c>
      <c r="D89" s="6">
        <f t="shared" si="0"/>
        <v>6.96102786451067</v>
      </c>
      <c r="E89" s="6">
        <f t="shared" si="10"/>
        <v>8.03107115739995</v>
      </c>
      <c r="F89" s="5">
        <f t="shared" si="1"/>
        <v>0.014154369022892</v>
      </c>
      <c r="G89" s="5">
        <f t="shared" si="2"/>
        <v>1.69580350477895</v>
      </c>
      <c r="H89" s="5">
        <f t="shared" si="3"/>
        <v>7.9550630244246</v>
      </c>
      <c r="I89" s="8">
        <f t="shared" si="4"/>
        <v>203.496420573474</v>
      </c>
      <c r="J89" s="9">
        <f t="shared" si="5"/>
        <v>15.7696111232401</v>
      </c>
      <c r="K89" s="10">
        <f t="shared" si="6"/>
        <v>219.266031696715</v>
      </c>
      <c r="L89" s="5">
        <f t="shared" si="7"/>
        <v>1.82721693080595</v>
      </c>
      <c r="M89" s="5">
        <f t="shared" si="8"/>
        <v>12.7193079698459</v>
      </c>
      <c r="N89" s="8">
        <f t="shared" si="9"/>
        <v>1197.44621284466</v>
      </c>
      <c r="O89" s="12">
        <f t="shared" si="14"/>
        <v>0.18311138266146</v>
      </c>
    </row>
    <row r="90" ht="15.75" customHeight="1" spans="1:15">
      <c r="A90" s="4">
        <v>1.88</v>
      </c>
      <c r="B90" s="4">
        <v>25.128</v>
      </c>
      <c r="C90" s="5">
        <v>6.98</v>
      </c>
      <c r="D90" s="6">
        <f t="shared" si="0"/>
        <v>6.9946866280476</v>
      </c>
      <c r="E90" s="6">
        <f t="shared" si="10"/>
        <v>8.1709648899609</v>
      </c>
      <c r="F90" s="5">
        <f t="shared" si="1"/>
        <v>0.0002156970434086</v>
      </c>
      <c r="G90" s="5">
        <f t="shared" si="2"/>
        <v>1.67013808316996</v>
      </c>
      <c r="H90" s="5">
        <f t="shared" si="3"/>
        <v>8.09462102486092</v>
      </c>
      <c r="I90" s="8">
        <f t="shared" si="4"/>
        <v>200.416569980395</v>
      </c>
      <c r="J90" s="9">
        <f t="shared" si="5"/>
        <v>15.9224819003954</v>
      </c>
      <c r="K90" s="10">
        <f t="shared" si="6"/>
        <v>216.339051880791</v>
      </c>
      <c r="L90" s="5">
        <f t="shared" si="7"/>
        <v>1.80282543233992</v>
      </c>
      <c r="M90" s="5">
        <f t="shared" si="8"/>
        <v>12.6101989442922</v>
      </c>
      <c r="N90" s="8">
        <f t="shared" si="9"/>
        <v>1196.91370840536</v>
      </c>
      <c r="O90" s="12">
        <f t="shared" si="14"/>
        <v>0.18074740924224</v>
      </c>
    </row>
    <row r="91" ht="15.75" customHeight="1" spans="1:15">
      <c r="A91" s="4">
        <v>1.9</v>
      </c>
      <c r="B91" s="4">
        <v>24.84</v>
      </c>
      <c r="C91" s="5">
        <v>6.9</v>
      </c>
      <c r="D91" s="6">
        <f t="shared" si="0"/>
        <v>7.02783597740148</v>
      </c>
      <c r="E91" s="6">
        <f t="shared" si="10"/>
        <v>8.31152160950893</v>
      </c>
      <c r="F91" s="5">
        <f t="shared" si="1"/>
        <v>0.0163420371181919</v>
      </c>
      <c r="G91" s="5">
        <f t="shared" si="2"/>
        <v>1.64486109917447</v>
      </c>
      <c r="H91" s="5">
        <f t="shared" si="3"/>
        <v>8.23484709347828</v>
      </c>
      <c r="I91" s="8">
        <f t="shared" si="4"/>
        <v>197.383331900937</v>
      </c>
      <c r="J91" s="9">
        <f t="shared" si="5"/>
        <v>16.0737597689333</v>
      </c>
      <c r="K91" s="10">
        <f t="shared" si="6"/>
        <v>213.45709166987</v>
      </c>
      <c r="L91" s="5">
        <f t="shared" si="7"/>
        <v>1.77880909724892</v>
      </c>
      <c r="M91" s="5">
        <f t="shared" si="8"/>
        <v>12.501178570575</v>
      </c>
      <c r="N91" s="8">
        <f t="shared" si="9"/>
        <v>1196.39615929848</v>
      </c>
      <c r="O91" s="12">
        <f t="shared" si="14"/>
        <v>0.1784167309556</v>
      </c>
    </row>
    <row r="92" ht="15.75" customHeight="1" spans="1:15">
      <c r="A92" s="4">
        <v>1.92</v>
      </c>
      <c r="B92" s="4">
        <v>24.624</v>
      </c>
      <c r="C92" s="5">
        <v>6.84</v>
      </c>
      <c r="D92" s="6">
        <f t="shared" si="0"/>
        <v>7.06048362238641</v>
      </c>
      <c r="E92" s="6">
        <f t="shared" si="10"/>
        <v>8.45273128195666</v>
      </c>
      <c r="F92" s="5">
        <f t="shared" si="1"/>
        <v>0.0486130277406317</v>
      </c>
      <c r="G92" s="5">
        <f t="shared" si="2"/>
        <v>1.6199666739185</v>
      </c>
      <c r="H92" s="5">
        <f t="shared" si="3"/>
        <v>8.37573111928712</v>
      </c>
      <c r="I92" s="8">
        <f t="shared" si="4"/>
        <v>194.39600087022</v>
      </c>
      <c r="J92" s="9">
        <f t="shared" si="5"/>
        <v>16.2234471857758</v>
      </c>
      <c r="K92" s="10">
        <f t="shared" si="6"/>
        <v>210.619448055996</v>
      </c>
      <c r="L92" s="5">
        <f t="shared" si="7"/>
        <v>1.7551620671333</v>
      </c>
      <c r="M92" s="5">
        <f t="shared" si="8"/>
        <v>12.3922930296285</v>
      </c>
      <c r="N92" s="8">
        <f t="shared" si="9"/>
        <v>1195.89313565193</v>
      </c>
      <c r="O92" s="12">
        <f t="shared" si="14"/>
        <v>0.176118953924071</v>
      </c>
    </row>
    <row r="93" ht="15.75" customHeight="1" spans="1:15">
      <c r="A93" s="4">
        <v>1.94</v>
      </c>
      <c r="B93" s="4">
        <v>24.516</v>
      </c>
      <c r="C93" s="5">
        <v>6.81</v>
      </c>
      <c r="D93" s="6">
        <f t="shared" si="0"/>
        <v>7.09263715613102</v>
      </c>
      <c r="E93" s="6">
        <f t="shared" si="10"/>
        <v>8.59458402507928</v>
      </c>
      <c r="F93" s="5">
        <f t="shared" si="1"/>
        <v>0.0798837620258293</v>
      </c>
      <c r="G93" s="5">
        <f t="shared" si="2"/>
        <v>1.59544901750284</v>
      </c>
      <c r="H93" s="5">
        <f t="shared" si="3"/>
        <v>8.51726314432433</v>
      </c>
      <c r="I93" s="8">
        <f t="shared" si="4"/>
        <v>191.453882100341</v>
      </c>
      <c r="J93" s="9">
        <f t="shared" si="5"/>
        <v>16.3715472210683</v>
      </c>
      <c r="K93" s="10">
        <f t="shared" si="6"/>
        <v>207.82542932141</v>
      </c>
      <c r="L93" s="5">
        <f t="shared" si="7"/>
        <v>1.73187857767841</v>
      </c>
      <c r="M93" s="5">
        <f t="shared" si="8"/>
        <v>12.2835863499493</v>
      </c>
      <c r="N93" s="8">
        <f t="shared" si="9"/>
        <v>1195.40421994931</v>
      </c>
      <c r="O93" s="12">
        <f t="shared" si="14"/>
        <v>0.173853685517541</v>
      </c>
    </row>
    <row r="94" ht="15.75" customHeight="1" spans="1:15">
      <c r="A94" s="4">
        <v>1.96</v>
      </c>
      <c r="B94" s="4">
        <v>24.624</v>
      </c>
      <c r="C94" s="5">
        <v>6.84</v>
      </c>
      <c r="D94" s="6">
        <f t="shared" si="0"/>
        <v>7.12430405684447</v>
      </c>
      <c r="E94" s="6">
        <f t="shared" si="10"/>
        <v>8.73707010621617</v>
      </c>
      <c r="F94" s="5">
        <f t="shared" si="1"/>
        <v>0.0808287967382252</v>
      </c>
      <c r="G94" s="5">
        <f t="shared" si="2"/>
        <v>1.57130242765652</v>
      </c>
      <c r="H94" s="5">
        <f t="shared" si="3"/>
        <v>8.6594333613373</v>
      </c>
      <c r="I94" s="8">
        <f t="shared" si="4"/>
        <v>188.556291318782</v>
      </c>
      <c r="J94" s="9">
        <f t="shared" si="5"/>
        <v>16.5180635293612</v>
      </c>
      <c r="K94" s="10">
        <f t="shared" si="6"/>
        <v>205.074354848143</v>
      </c>
      <c r="L94" s="5">
        <f t="shared" si="7"/>
        <v>1.70895295706786</v>
      </c>
      <c r="M94" s="5">
        <f t="shared" si="8"/>
        <v>12.1751004849949</v>
      </c>
      <c r="N94" s="8">
        <f t="shared" si="9"/>
        <v>1194.92900668466</v>
      </c>
      <c r="O94" s="12">
        <f t="shared" si="14"/>
        <v>0.171620534526251</v>
      </c>
    </row>
    <row r="95" ht="15.75" customHeight="1" spans="1:15">
      <c r="A95" s="4">
        <v>1.98</v>
      </c>
      <c r="B95" s="4">
        <v>24.804</v>
      </c>
      <c r="C95" s="5">
        <v>6.89</v>
      </c>
      <c r="D95" s="6">
        <f t="shared" si="0"/>
        <v>7.15549168955573</v>
      </c>
      <c r="E95" s="6">
        <f t="shared" si="10"/>
        <v>8.88017994000729</v>
      </c>
      <c r="F95" s="5">
        <f t="shared" si="1"/>
        <v>0.0704858372231536</v>
      </c>
      <c r="G95" s="5">
        <f t="shared" si="2"/>
        <v>1.5475212884105</v>
      </c>
      <c r="H95" s="5">
        <f t="shared" si="3"/>
        <v>8.80223211150287</v>
      </c>
      <c r="I95" s="8">
        <f t="shared" si="4"/>
        <v>185.70255460926</v>
      </c>
      <c r="J95" s="9">
        <f t="shared" si="5"/>
        <v>16.6630003218127</v>
      </c>
      <c r="K95" s="10">
        <f t="shared" si="6"/>
        <v>202.365554931073</v>
      </c>
      <c r="L95" s="5">
        <f t="shared" si="7"/>
        <v>1.6863796244256</v>
      </c>
      <c r="M95" s="5">
        <f t="shared" si="8"/>
        <v>12.0668753880135</v>
      </c>
      <c r="N95" s="8">
        <f t="shared" si="9"/>
        <v>1194.46710202607</v>
      </c>
      <c r="O95" s="12">
        <f t="shared" si="14"/>
        <v>0.169419111324052</v>
      </c>
    </row>
    <row r="96" ht="15.75" customHeight="1" spans="1:15">
      <c r="A96" s="4">
        <v>2.01</v>
      </c>
      <c r="B96" s="4">
        <v>25.128</v>
      </c>
      <c r="C96" s="5">
        <v>6.98</v>
      </c>
      <c r="D96" s="6">
        <f t="shared" si="0"/>
        <v>7.20139034822104</v>
      </c>
      <c r="E96" s="6">
        <f t="shared" si="10"/>
        <v>9.09622165045392</v>
      </c>
      <c r="F96" s="5">
        <f t="shared" si="1"/>
        <v>0.0490136862854345</v>
      </c>
      <c r="G96" s="5">
        <f t="shared" si="2"/>
        <v>1.51252272333725</v>
      </c>
      <c r="H96" s="5">
        <f t="shared" si="3"/>
        <v>9.01758796693901</v>
      </c>
      <c r="I96" s="8">
        <f t="shared" si="4"/>
        <v>181.50272680047</v>
      </c>
      <c r="J96" s="9">
        <f t="shared" si="5"/>
        <v>16.8774544276262</v>
      </c>
      <c r="K96" s="10">
        <f t="shared" si="6"/>
        <v>198.380181228096</v>
      </c>
      <c r="L96" s="5">
        <f t="shared" si="7"/>
        <v>1.6531681769008</v>
      </c>
      <c r="M96" s="5">
        <f t="shared" si="8"/>
        <v>11.9051093531196</v>
      </c>
      <c r="N96" s="8">
        <f t="shared" si="9"/>
        <v>1193.79836501148</v>
      </c>
      <c r="O96" s="12">
        <f t="shared" si="14"/>
        <v>0.166175618129773</v>
      </c>
    </row>
    <row r="97" ht="15.75" customHeight="1" spans="1:15">
      <c r="A97" s="4">
        <v>2.03</v>
      </c>
      <c r="B97" s="4">
        <v>25.488</v>
      </c>
      <c r="C97" s="5">
        <v>7.08</v>
      </c>
      <c r="D97" s="6">
        <f t="shared" si="0"/>
        <v>7.23141130556992</v>
      </c>
      <c r="E97" s="6">
        <f t="shared" si="10"/>
        <v>9.24084987656532</v>
      </c>
      <c r="F97" s="5">
        <f t="shared" si="1"/>
        <v>0.0229253834543885</v>
      </c>
      <c r="G97" s="5">
        <f t="shared" si="2"/>
        <v>1.48963119535171</v>
      </c>
      <c r="H97" s="5">
        <f t="shared" si="3"/>
        <v>9.16191674652489</v>
      </c>
      <c r="I97" s="8">
        <f t="shared" si="4"/>
        <v>178.755743442205</v>
      </c>
      <c r="J97" s="9">
        <f t="shared" si="5"/>
        <v>17.0184642677357</v>
      </c>
      <c r="K97" s="10">
        <f t="shared" si="6"/>
        <v>195.77420770994</v>
      </c>
      <c r="L97" s="5">
        <f t="shared" si="7"/>
        <v>1.63145173091617</v>
      </c>
      <c r="M97" s="5">
        <f t="shared" si="8"/>
        <v>11.7976984914388</v>
      </c>
      <c r="N97" s="8">
        <f t="shared" si="9"/>
        <v>1193.36808253131</v>
      </c>
      <c r="O97" s="12">
        <f t="shared" si="14"/>
        <v>0.164051821542499</v>
      </c>
    </row>
    <row r="98" ht="15.75" customHeight="1" spans="1:15">
      <c r="A98" s="4">
        <v>2.05</v>
      </c>
      <c r="B98" s="4">
        <v>25.884</v>
      </c>
      <c r="C98" s="5">
        <v>7.19</v>
      </c>
      <c r="D98" s="6">
        <f t="shared" si="0"/>
        <v>7.26097790572158</v>
      </c>
      <c r="E98" s="6">
        <f t="shared" si="10"/>
        <v>9.38606943467975</v>
      </c>
      <c r="F98" s="5">
        <f t="shared" si="1"/>
        <v>0.00503786310062194</v>
      </c>
      <c r="G98" s="5">
        <f t="shared" si="2"/>
        <v>1.46708612302295</v>
      </c>
      <c r="H98" s="5">
        <f t="shared" si="3"/>
        <v>9.3068413901373</v>
      </c>
      <c r="I98" s="8">
        <f t="shared" si="4"/>
        <v>176.050334762754</v>
      </c>
      <c r="J98" s="9">
        <f t="shared" si="5"/>
        <v>17.1579133358926</v>
      </c>
      <c r="K98" s="10">
        <f t="shared" si="6"/>
        <v>193.208248098646</v>
      </c>
      <c r="L98" s="5">
        <f t="shared" si="7"/>
        <v>1.61006873415538</v>
      </c>
      <c r="M98" s="5">
        <f t="shared" si="8"/>
        <v>11.6906735053954</v>
      </c>
      <c r="N98" s="8">
        <f t="shared" si="9"/>
        <v>1192.94981752517</v>
      </c>
      <c r="O98" s="12">
        <f t="shared" si="14"/>
        <v>0.161958403664846</v>
      </c>
    </row>
    <row r="99" ht="15.75" customHeight="1" spans="1:15">
      <c r="A99" s="4">
        <v>2.07</v>
      </c>
      <c r="B99" s="4">
        <v>26.28</v>
      </c>
      <c r="C99" s="5">
        <v>7.3</v>
      </c>
      <c r="D99" s="6">
        <f t="shared" si="0"/>
        <v>7.29009702522098</v>
      </c>
      <c r="E99" s="6">
        <f t="shared" si="10"/>
        <v>9.53187137518417</v>
      </c>
      <c r="F99" s="5">
        <f t="shared" si="1"/>
        <v>9.80689094739683e-5</v>
      </c>
      <c r="G99" s="5">
        <f t="shared" si="2"/>
        <v>1.44488226285992</v>
      </c>
      <c r="H99" s="5">
        <f t="shared" si="3"/>
        <v>9.45235287957253</v>
      </c>
      <c r="I99" s="8">
        <f t="shared" si="4"/>
        <v>173.38587154319</v>
      </c>
      <c r="J99" s="9">
        <f t="shared" si="5"/>
        <v>17.2958080298166</v>
      </c>
      <c r="K99" s="10">
        <f t="shared" si="6"/>
        <v>190.681679573007</v>
      </c>
      <c r="L99" s="5">
        <f t="shared" si="7"/>
        <v>1.58901399644172</v>
      </c>
      <c r="M99" s="5">
        <f t="shared" si="8"/>
        <v>11.5840662084943</v>
      </c>
      <c r="N99" s="8">
        <f t="shared" si="9"/>
        <v>1192.54322476159</v>
      </c>
      <c r="O99" s="12">
        <f t="shared" si="14"/>
        <v>0.159894983773965</v>
      </c>
    </row>
    <row r="100" ht="15.75" customHeight="1" spans="1:15">
      <c r="A100" s="4">
        <v>2.09</v>
      </c>
      <c r="B100" s="4">
        <v>26.604</v>
      </c>
      <c r="C100" s="5">
        <v>7.39</v>
      </c>
      <c r="D100" s="6">
        <f t="shared" si="0"/>
        <v>7.31877543653883</v>
      </c>
      <c r="E100" s="6">
        <f t="shared" si="10"/>
        <v>9.67824688391494</v>
      </c>
      <c r="F100" s="5">
        <f t="shared" si="1"/>
        <v>0.00507293844023362</v>
      </c>
      <c r="G100" s="5">
        <f t="shared" si="2"/>
        <v>1.42301445073007</v>
      </c>
      <c r="H100" s="5">
        <f t="shared" si="3"/>
        <v>9.59844233311438</v>
      </c>
      <c r="I100" s="8">
        <f t="shared" si="4"/>
        <v>170.761734087608</v>
      </c>
      <c r="J100" s="9">
        <f t="shared" si="5"/>
        <v>17.432155167815</v>
      </c>
      <c r="K100" s="10">
        <f t="shared" si="6"/>
        <v>188.193889255423</v>
      </c>
      <c r="L100" s="5">
        <f t="shared" si="7"/>
        <v>1.56828241046186</v>
      </c>
      <c r="M100" s="5">
        <f t="shared" si="8"/>
        <v>11.4779067832442</v>
      </c>
      <c r="N100" s="8">
        <f t="shared" si="9"/>
        <v>1192.14796898417</v>
      </c>
      <c r="O100" s="12">
        <f t="shared" si="14"/>
        <v>0.157861183470189</v>
      </c>
    </row>
    <row r="101" ht="15.75" customHeight="1" spans="1:15">
      <c r="A101" s="4">
        <v>2.11</v>
      </c>
      <c r="B101" s="4">
        <v>26.928</v>
      </c>
      <c r="C101" s="5">
        <v>7.48</v>
      </c>
      <c r="D101" s="6">
        <f t="shared" si="0"/>
        <v>7.34701980964679</v>
      </c>
      <c r="E101" s="6">
        <f t="shared" si="10"/>
        <v>9.82518728010788</v>
      </c>
      <c r="F101" s="5">
        <f t="shared" si="1"/>
        <v>0.0176837310263749</v>
      </c>
      <c r="G101" s="5">
        <f t="shared" si="2"/>
        <v>1.40147760065826</v>
      </c>
      <c r="H101" s="5">
        <f t="shared" si="3"/>
        <v>9.74510100346845</v>
      </c>
      <c r="I101" s="8">
        <f t="shared" si="4"/>
        <v>168.177312078991</v>
      </c>
      <c r="J101" s="9">
        <f t="shared" si="5"/>
        <v>17.5669619668745</v>
      </c>
      <c r="K101" s="10">
        <f t="shared" si="6"/>
        <v>185.744274045865</v>
      </c>
      <c r="L101" s="5">
        <f t="shared" si="7"/>
        <v>1.54786895038221</v>
      </c>
      <c r="M101" s="5">
        <f t="shared" si="8"/>
        <v>11.3722238411953</v>
      </c>
      <c r="N101" s="8">
        <f t="shared" si="9"/>
        <v>1191.76372462868</v>
      </c>
      <c r="O101" s="12">
        <f t="shared" si="14"/>
        <v>0.155856626785429</v>
      </c>
    </row>
    <row r="102" ht="15.75" customHeight="1" spans="1:15">
      <c r="A102" s="4">
        <v>2.13</v>
      </c>
      <c r="B102" s="4">
        <v>27.144</v>
      </c>
      <c r="C102" s="5">
        <v>7.54</v>
      </c>
      <c r="D102" s="6">
        <f t="shared" si="0"/>
        <v>7.3748367135687</v>
      </c>
      <c r="E102" s="6">
        <f t="shared" si="10"/>
        <v>9.97268401437925</v>
      </c>
      <c r="F102" s="5">
        <f t="shared" si="1"/>
        <v>0.0272789111847873</v>
      </c>
      <c r="G102" s="5">
        <f t="shared" si="2"/>
        <v>1.3802667036439</v>
      </c>
      <c r="H102" s="5">
        <f t="shared" si="3"/>
        <v>9.89232027572777</v>
      </c>
      <c r="I102" s="8">
        <f t="shared" si="4"/>
        <v>165.632004437268</v>
      </c>
      <c r="J102" s="9">
        <f t="shared" si="5"/>
        <v>17.7002360215499</v>
      </c>
      <c r="K102" s="10">
        <f t="shared" si="6"/>
        <v>183.332240458818</v>
      </c>
      <c r="L102" s="5">
        <f t="shared" si="7"/>
        <v>1.52776867049015</v>
      </c>
      <c r="M102" s="5">
        <f t="shared" si="8"/>
        <v>11.2670444809708</v>
      </c>
      <c r="N102" s="8">
        <f t="shared" si="9"/>
        <v>1191.39017554773</v>
      </c>
      <c r="O102" s="12">
        <f t="shared" si="14"/>
        <v>0.153880940284347</v>
      </c>
    </row>
    <row r="103" ht="15.75" customHeight="1" spans="1:15">
      <c r="A103" s="4">
        <v>2.15</v>
      </c>
      <c r="B103" s="4">
        <v>27.252</v>
      </c>
      <c r="C103" s="5">
        <v>7.57</v>
      </c>
      <c r="D103" s="6">
        <f t="shared" si="0"/>
        <v>7.4022326179084</v>
      </c>
      <c r="E103" s="6">
        <f t="shared" si="10"/>
        <v>10.1207286667374</v>
      </c>
      <c r="F103" s="5">
        <f t="shared" si="1"/>
        <v>0.0281458944938682</v>
      </c>
      <c r="G103" s="5">
        <f t="shared" si="2"/>
        <v>1.35937682649596</v>
      </c>
      <c r="H103" s="5">
        <f t="shared" si="3"/>
        <v>10.0400916653691</v>
      </c>
      <c r="I103" s="8">
        <f t="shared" si="4"/>
        <v>163.125219179515</v>
      </c>
      <c r="J103" s="9">
        <f t="shared" si="5"/>
        <v>17.8319852836273</v>
      </c>
      <c r="K103" s="10">
        <f t="shared" si="6"/>
        <v>180.957204463143</v>
      </c>
      <c r="L103" s="5">
        <f t="shared" si="7"/>
        <v>1.50797670385952</v>
      </c>
      <c r="M103" s="5">
        <f t="shared" si="8"/>
        <v>11.162394344355</v>
      </c>
      <c r="N103" s="8">
        <f t="shared" si="9"/>
        <v>1191.02701474279</v>
      </c>
      <c r="O103" s="12">
        <f t="shared" si="14"/>
        <v>0.15193375315859</v>
      </c>
    </row>
    <row r="104" ht="15.75" customHeight="1" spans="1:15">
      <c r="A104" s="4">
        <v>2.18</v>
      </c>
      <c r="B104" s="4">
        <v>27.288</v>
      </c>
      <c r="C104" s="5">
        <v>7.58</v>
      </c>
      <c r="D104" s="6">
        <f t="shared" si="0"/>
        <v>7.44255101186146</v>
      </c>
      <c r="E104" s="6">
        <f t="shared" si="10"/>
        <v>10.3440051970933</v>
      </c>
      <c r="F104" s="5">
        <f t="shared" si="1"/>
        <v>0.018892224340308</v>
      </c>
      <c r="G104" s="5">
        <f t="shared" si="2"/>
        <v>1.32863331512879</v>
      </c>
      <c r="H104" s="5">
        <f t="shared" si="3"/>
        <v>10.2627657255589</v>
      </c>
      <c r="I104" s="8">
        <f t="shared" si="4"/>
        <v>159.435997815455</v>
      </c>
      <c r="J104" s="9">
        <f t="shared" si="5"/>
        <v>18.0267684114074</v>
      </c>
      <c r="K104" s="10">
        <f t="shared" si="6"/>
        <v>177.462766226862</v>
      </c>
      <c r="L104" s="5">
        <f t="shared" si="7"/>
        <v>1.47885638522385</v>
      </c>
      <c r="M104" s="5">
        <f t="shared" si="8"/>
        <v>11.0064640862456</v>
      </c>
      <c r="N104" s="8">
        <f t="shared" si="9"/>
        <v>1190.50110180415</v>
      </c>
      <c r="O104" s="12">
        <f t="shared" si="14"/>
        <v>0.149065604355952</v>
      </c>
    </row>
    <row r="105" ht="15.75" customHeight="1" spans="1:15">
      <c r="A105" s="4">
        <v>2.2</v>
      </c>
      <c r="B105" s="4">
        <v>27.18</v>
      </c>
      <c r="C105" s="5">
        <v>7.55</v>
      </c>
      <c r="D105" s="6">
        <f t="shared" si="0"/>
        <v>7.46892208283471</v>
      </c>
      <c r="E105" s="6">
        <f t="shared" si="10"/>
        <v>10.49338363875</v>
      </c>
      <c r="F105" s="5">
        <f t="shared" si="1"/>
        <v>0.00657362865186105</v>
      </c>
      <c r="G105" s="5">
        <f t="shared" si="2"/>
        <v>1.30852489213023</v>
      </c>
      <c r="H105" s="5">
        <f t="shared" si="3"/>
        <v>10.411881126784</v>
      </c>
      <c r="I105" s="8">
        <f t="shared" si="4"/>
        <v>157.022987055628</v>
      </c>
      <c r="J105" s="9">
        <f t="shared" si="5"/>
        <v>18.1547426505557</v>
      </c>
      <c r="K105" s="10">
        <f t="shared" si="6"/>
        <v>175.177729706184</v>
      </c>
      <c r="L105" s="5">
        <f t="shared" si="7"/>
        <v>1.4598144142182</v>
      </c>
      <c r="M105" s="5">
        <f t="shared" si="8"/>
        <v>10.9032401151947</v>
      </c>
      <c r="N105" s="8">
        <f t="shared" si="9"/>
        <v>1190.16262627635</v>
      </c>
      <c r="O105" s="12">
        <f t="shared" si="14"/>
        <v>0.147188061394821</v>
      </c>
    </row>
    <row r="106" ht="15.75" customHeight="1" spans="1:15">
      <c r="A106" s="4">
        <v>2.22</v>
      </c>
      <c r="B106" s="4">
        <v>27.036</v>
      </c>
      <c r="C106" s="5">
        <v>7.51</v>
      </c>
      <c r="D106" s="6">
        <f t="shared" si="0"/>
        <v>7.4948940364262</v>
      </c>
      <c r="E106" s="6">
        <f t="shared" si="10"/>
        <v>10.6432815194785</v>
      </c>
      <c r="F106" s="5">
        <f t="shared" si="1"/>
        <v>0.000228190135492852</v>
      </c>
      <c r="G106" s="5">
        <f t="shared" si="2"/>
        <v>1.28872080342082</v>
      </c>
      <c r="H106" s="5">
        <f t="shared" si="3"/>
        <v>10.5615199481103</v>
      </c>
      <c r="I106" s="8">
        <f t="shared" si="4"/>
        <v>154.646496410498</v>
      </c>
      <c r="J106" s="9">
        <f t="shared" si="5"/>
        <v>18.2812224651647</v>
      </c>
      <c r="K106" s="10">
        <f t="shared" si="6"/>
        <v>172.927718875663</v>
      </c>
      <c r="L106" s="5">
        <f t="shared" si="7"/>
        <v>1.44106432396386</v>
      </c>
      <c r="M106" s="5">
        <f t="shared" si="8"/>
        <v>10.8006244077833</v>
      </c>
      <c r="N106" s="8">
        <f t="shared" si="9"/>
        <v>1189.83353287573</v>
      </c>
      <c r="O106" s="12">
        <f t="shared" si="14"/>
        <v>0.145337741875295</v>
      </c>
    </row>
    <row r="107" ht="15.75" customHeight="1" spans="1:15">
      <c r="A107" s="4">
        <v>2.24</v>
      </c>
      <c r="B107" s="4">
        <v>26.82</v>
      </c>
      <c r="C107" s="5">
        <v>7.45</v>
      </c>
      <c r="D107" s="6">
        <f t="shared" si="0"/>
        <v>7.52047291314466</v>
      </c>
      <c r="E107" s="6">
        <f t="shared" si="10"/>
        <v>10.7936909777414</v>
      </c>
      <c r="F107" s="5">
        <f t="shared" si="1"/>
        <v>0.00496643148709504</v>
      </c>
      <c r="G107" s="5">
        <f t="shared" si="2"/>
        <v>1.26921644300237</v>
      </c>
      <c r="H107" s="5">
        <f t="shared" si="3"/>
        <v>10.7116742677489</v>
      </c>
      <c r="I107" s="8">
        <f t="shared" si="4"/>
        <v>152.305973160285</v>
      </c>
      <c r="J107" s="9">
        <f t="shared" si="5"/>
        <v>18.406217182344</v>
      </c>
      <c r="K107" s="10">
        <f t="shared" si="6"/>
        <v>170.712190342629</v>
      </c>
      <c r="L107" s="5">
        <f t="shared" si="7"/>
        <v>1.42260158618857</v>
      </c>
      <c r="M107" s="5">
        <f t="shared" si="8"/>
        <v>10.6986366951278</v>
      </c>
      <c r="N107" s="8">
        <f t="shared" si="9"/>
        <v>1189.51355264729</v>
      </c>
      <c r="O107" s="12">
        <f t="shared" si="14"/>
        <v>0.143514287805048</v>
      </c>
    </row>
    <row r="108" ht="15.75" customHeight="1" spans="1:15">
      <c r="A108" s="4">
        <v>2.26</v>
      </c>
      <c r="B108" s="4">
        <v>26.64</v>
      </c>
      <c r="C108" s="5">
        <v>7.4</v>
      </c>
      <c r="D108" s="6">
        <f t="shared" si="0"/>
        <v>7.54566466207773</v>
      </c>
      <c r="E108" s="6">
        <f t="shared" si="10"/>
        <v>10.9446042709829</v>
      </c>
      <c r="F108" s="5">
        <f t="shared" si="1"/>
        <v>0.0212181937782189</v>
      </c>
      <c r="G108" s="5">
        <f t="shared" si="2"/>
        <v>1.25000727458697</v>
      </c>
      <c r="H108" s="5">
        <f t="shared" si="3"/>
        <v>10.8623362838042</v>
      </c>
      <c r="I108" s="8">
        <f t="shared" si="4"/>
        <v>150.000872950437</v>
      </c>
      <c r="J108" s="9">
        <f t="shared" si="5"/>
        <v>18.5297363872911</v>
      </c>
      <c r="K108" s="10">
        <f t="shared" si="6"/>
        <v>168.530609337728</v>
      </c>
      <c r="L108" s="5">
        <f t="shared" si="7"/>
        <v>1.40442174448107</v>
      </c>
      <c r="M108" s="5">
        <f t="shared" si="8"/>
        <v>10.5972955279843</v>
      </c>
      <c r="N108" s="8">
        <f t="shared" si="9"/>
        <v>1189.2024244357</v>
      </c>
      <c r="O108" s="12">
        <f t="shared" si="14"/>
        <v>0.141717344225647</v>
      </c>
    </row>
    <row r="109" ht="15.75" customHeight="1" spans="1:15">
      <c r="A109" s="4">
        <v>2.28</v>
      </c>
      <c r="B109" s="4">
        <v>26.496</v>
      </c>
      <c r="C109" s="5">
        <v>7.36</v>
      </c>
      <c r="D109" s="6">
        <f t="shared" si="0"/>
        <v>7.57047514227558</v>
      </c>
      <c r="E109" s="6">
        <f t="shared" si="10"/>
        <v>11.0960137738284</v>
      </c>
      <c r="F109" s="5">
        <f t="shared" si="1"/>
        <v>0.0442997855159273</v>
      </c>
      <c r="G109" s="5">
        <f t="shared" si="2"/>
        <v>1.23108883054191</v>
      </c>
      <c r="H109" s="5">
        <f t="shared" si="3"/>
        <v>11.0134983124601</v>
      </c>
      <c r="I109" s="8">
        <f t="shared" si="4"/>
        <v>147.73065966503</v>
      </c>
      <c r="J109" s="9">
        <f t="shared" si="5"/>
        <v>18.6517899073916</v>
      </c>
      <c r="K109" s="10">
        <f t="shared" si="6"/>
        <v>166.382449572421</v>
      </c>
      <c r="L109" s="5">
        <f t="shared" si="7"/>
        <v>1.38652041310351</v>
      </c>
      <c r="M109" s="5">
        <f t="shared" si="8"/>
        <v>10.4966183216578</v>
      </c>
      <c r="N109" s="8">
        <f t="shared" si="9"/>
        <v>1188.89989466133</v>
      </c>
      <c r="O109" s="12">
        <f t="shared" si="14"/>
        <v>0.139946559268404</v>
      </c>
    </row>
    <row r="110" ht="15.75" customHeight="1" spans="1:15">
      <c r="A110" s="4">
        <v>2.3</v>
      </c>
      <c r="B110" s="4">
        <v>26.424</v>
      </c>
      <c r="C110" s="5">
        <v>7.34</v>
      </c>
      <c r="D110" s="6">
        <f t="shared" si="0"/>
        <v>7.59491012411363</v>
      </c>
      <c r="E110" s="6">
        <f t="shared" si="10"/>
        <v>11.2479119763107</v>
      </c>
      <c r="F110" s="5">
        <f t="shared" si="1"/>
        <v>0.0649791713756277</v>
      </c>
      <c r="G110" s="5">
        <f t="shared" si="2"/>
        <v>1.21245671085061</v>
      </c>
      <c r="H110" s="5">
        <f t="shared" si="3"/>
        <v>11.1651527861923</v>
      </c>
      <c r="I110" s="8">
        <f t="shared" si="4"/>
        <v>145.494805302073</v>
      </c>
      <c r="J110" s="9">
        <f t="shared" si="5"/>
        <v>18.7723877969207</v>
      </c>
      <c r="K110" s="10">
        <f t="shared" si="6"/>
        <v>164.267193098993</v>
      </c>
      <c r="L110" s="5">
        <f t="shared" si="7"/>
        <v>1.36889327582495</v>
      </c>
      <c r="M110" s="5">
        <f t="shared" si="8"/>
        <v>10.396621399394</v>
      </c>
      <c r="N110" s="8">
        <f t="shared" si="9"/>
        <v>1188.60571710245</v>
      </c>
      <c r="O110" s="12">
        <f t="shared" si="14"/>
        <v>0.138201584205265</v>
      </c>
    </row>
    <row r="111" ht="15.75" customHeight="1" spans="1:15">
      <c r="A111" s="4">
        <v>2.33</v>
      </c>
      <c r="B111" s="4">
        <v>26.388</v>
      </c>
      <c r="C111" s="5">
        <v>7.33</v>
      </c>
      <c r="D111" s="6">
        <f t="shared" si="0"/>
        <v>7.63087094554761</v>
      </c>
      <c r="E111" s="6">
        <f t="shared" si="10"/>
        <v>11.4768381046771</v>
      </c>
      <c r="F111" s="5">
        <f t="shared" si="1"/>
        <v>0.0905233258747117</v>
      </c>
      <c r="G111" s="5">
        <f t="shared" si="2"/>
        <v>1.18503592807302</v>
      </c>
      <c r="H111" s="5">
        <f t="shared" si="3"/>
        <v>11.393541558778</v>
      </c>
      <c r="I111" s="8">
        <f t="shared" si="4"/>
        <v>142.204311368762</v>
      </c>
      <c r="J111" s="9">
        <f t="shared" si="5"/>
        <v>18.950577836266</v>
      </c>
      <c r="K111" s="10">
        <f t="shared" si="6"/>
        <v>161.154889205028</v>
      </c>
      <c r="L111" s="5">
        <f t="shared" si="7"/>
        <v>1.3429574100419</v>
      </c>
      <c r="M111" s="5">
        <f t="shared" si="8"/>
        <v>10.2479346813966</v>
      </c>
      <c r="N111" s="8">
        <f t="shared" si="9"/>
        <v>1188.17959009347</v>
      </c>
      <c r="O111" s="12">
        <f t="shared" si="14"/>
        <v>0.135631760172173</v>
      </c>
    </row>
    <row r="112" ht="15.75" customHeight="1" spans="1:15">
      <c r="A112" s="4">
        <v>2.35</v>
      </c>
      <c r="B112" s="4">
        <v>26.424</v>
      </c>
      <c r="C112" s="5">
        <v>7.34</v>
      </c>
      <c r="D112" s="6">
        <f t="shared" si="0"/>
        <v>7.65439185700544</v>
      </c>
      <c r="E112" s="6">
        <f t="shared" si="10"/>
        <v>11.6299259418173</v>
      </c>
      <c r="F112" s="5">
        <f t="shared" si="1"/>
        <v>0.0988422397513271</v>
      </c>
      <c r="G112" s="5">
        <f t="shared" si="2"/>
        <v>1.1671008037322</v>
      </c>
      <c r="H112" s="5">
        <f t="shared" si="3"/>
        <v>11.5463947846386</v>
      </c>
      <c r="I112" s="8">
        <f t="shared" si="4"/>
        <v>140.052096447864</v>
      </c>
      <c r="J112" s="9">
        <f t="shared" si="5"/>
        <v>19.0675819944936</v>
      </c>
      <c r="K112" s="10">
        <f t="shared" si="6"/>
        <v>159.119678442358</v>
      </c>
      <c r="L112" s="5">
        <f t="shared" si="7"/>
        <v>1.32599732035298</v>
      </c>
      <c r="M112" s="5">
        <f t="shared" si="8"/>
        <v>10.1497030913209</v>
      </c>
      <c r="N112" s="8">
        <f t="shared" si="9"/>
        <v>1187.90526224426</v>
      </c>
      <c r="O112" s="12">
        <f t="shared" si="14"/>
        <v>0.133949805173638</v>
      </c>
    </row>
    <row r="113" ht="15.75" customHeight="1" spans="1:15">
      <c r="A113" s="4">
        <v>2.37</v>
      </c>
      <c r="B113" s="4">
        <v>26.496</v>
      </c>
      <c r="C113" s="5">
        <v>7.36</v>
      </c>
      <c r="D113" s="6">
        <f t="shared" si="0"/>
        <v>7.67755678729712</v>
      </c>
      <c r="E113" s="6">
        <f t="shared" si="10"/>
        <v>11.7834770775632</v>
      </c>
      <c r="F113" s="5">
        <f t="shared" si="1"/>
        <v>0.100842313158465</v>
      </c>
      <c r="G113" s="5">
        <f t="shared" si="2"/>
        <v>1.14943712152871</v>
      </c>
      <c r="H113" s="5">
        <f t="shared" si="3"/>
        <v>11.6997148598688</v>
      </c>
      <c r="I113" s="8">
        <f t="shared" si="4"/>
        <v>137.932454583446</v>
      </c>
      <c r="J113" s="9">
        <f t="shared" si="5"/>
        <v>19.1831672913977</v>
      </c>
      <c r="K113" s="10">
        <f t="shared" si="6"/>
        <v>157.115621874843</v>
      </c>
      <c r="L113" s="5">
        <f t="shared" si="7"/>
        <v>1.30929684895703</v>
      </c>
      <c r="M113" s="5">
        <f t="shared" si="8"/>
        <v>10.0522009092968</v>
      </c>
      <c r="N113" s="8">
        <f t="shared" si="9"/>
        <v>1187.63847977283</v>
      </c>
      <c r="O113" s="12">
        <f t="shared" si="14"/>
        <v>0.132292464879461</v>
      </c>
    </row>
    <row r="114" ht="15.75" customHeight="1" spans="1:15">
      <c r="A114" s="4">
        <v>2.39</v>
      </c>
      <c r="B114" s="4">
        <v>26.604</v>
      </c>
      <c r="C114" s="5">
        <v>7.39</v>
      </c>
      <c r="D114" s="6">
        <f t="shared" si="0"/>
        <v>7.70037112407911</v>
      </c>
      <c r="E114" s="6">
        <f t="shared" si="10"/>
        <v>11.9374845000448</v>
      </c>
      <c r="F114" s="5">
        <f t="shared" si="1"/>
        <v>0.0963302346621295</v>
      </c>
      <c r="G114" s="5">
        <f t="shared" si="2"/>
        <v>1.13204077327615</v>
      </c>
      <c r="H114" s="5">
        <f t="shared" si="3"/>
        <v>11.8534947188586</v>
      </c>
      <c r="I114" s="8">
        <f t="shared" si="4"/>
        <v>135.844892793137</v>
      </c>
      <c r="J114" s="9">
        <f t="shared" si="5"/>
        <v>19.2973446280667</v>
      </c>
      <c r="K114" s="10">
        <f t="shared" si="6"/>
        <v>155.142237421204</v>
      </c>
      <c r="L114" s="5">
        <f t="shared" si="7"/>
        <v>1.29285197851003</v>
      </c>
      <c r="M114" s="5">
        <f t="shared" si="8"/>
        <v>9.95544004302721</v>
      </c>
      <c r="N114" s="8">
        <f t="shared" si="9"/>
        <v>1187.37902703057</v>
      </c>
      <c r="O114" s="12">
        <f t="shared" si="14"/>
        <v>0.130659405202051</v>
      </c>
    </row>
    <row r="115" ht="15.75" customHeight="1" spans="1:15">
      <c r="A115" s="4">
        <v>2.41</v>
      </c>
      <c r="B115" s="4">
        <v>26.748</v>
      </c>
      <c r="C115" s="5">
        <v>7.43</v>
      </c>
      <c r="D115" s="6">
        <f t="shared" si="0"/>
        <v>7.72284017346749</v>
      </c>
      <c r="E115" s="6">
        <f t="shared" si="10"/>
        <v>12.0919413035141</v>
      </c>
      <c r="F115" s="5">
        <f t="shared" si="1"/>
        <v>0.0857553671964708</v>
      </c>
      <c r="G115" s="5">
        <f t="shared" si="2"/>
        <v>1.11490771296413</v>
      </c>
      <c r="H115" s="5">
        <f t="shared" si="3"/>
        <v>12.0077274029339</v>
      </c>
      <c r="I115" s="8">
        <f t="shared" si="4"/>
        <v>133.788925555696</v>
      </c>
      <c r="J115" s="9">
        <f t="shared" si="5"/>
        <v>19.4101250582175</v>
      </c>
      <c r="K115" s="10">
        <f t="shared" si="6"/>
        <v>153.199050613913</v>
      </c>
      <c r="L115" s="5">
        <f t="shared" si="7"/>
        <v>1.27665875511595</v>
      </c>
      <c r="M115" s="5">
        <f t="shared" si="8"/>
        <v>9.85943152181842</v>
      </c>
      <c r="N115" s="8">
        <f t="shared" si="9"/>
        <v>1187.12669463247</v>
      </c>
      <c r="O115" s="12">
        <f t="shared" si="14"/>
        <v>0.129050295395256</v>
      </c>
    </row>
    <row r="116" ht="15.75" customHeight="1" spans="1:15">
      <c r="A116" s="4">
        <v>2.43</v>
      </c>
      <c r="B116" s="4">
        <v>26.892</v>
      </c>
      <c r="C116" s="5">
        <v>7.47</v>
      </c>
      <c r="D116" s="6">
        <f t="shared" si="0"/>
        <v>7.74496916127204</v>
      </c>
      <c r="E116" s="6">
        <f t="shared" si="10"/>
        <v>12.2468406867396</v>
      </c>
      <c r="F116" s="5">
        <f t="shared" si="1"/>
        <v>0.0756080396506495</v>
      </c>
      <c r="G116" s="5">
        <f t="shared" si="2"/>
        <v>1.09803395581733</v>
      </c>
      <c r="H116" s="5">
        <f t="shared" si="3"/>
        <v>12.1624060587376</v>
      </c>
      <c r="I116" s="8">
        <f t="shared" si="4"/>
        <v>131.764074698079</v>
      </c>
      <c r="J116" s="9">
        <f t="shared" si="5"/>
        <v>19.5215197763447</v>
      </c>
      <c r="K116" s="10">
        <f t="shared" si="6"/>
        <v>151.285594474424</v>
      </c>
      <c r="L116" s="5">
        <f t="shared" si="7"/>
        <v>1.26071328728687</v>
      </c>
      <c r="M116" s="5">
        <f t="shared" si="8"/>
        <v>9.76418553124269</v>
      </c>
      <c r="N116" s="8">
        <f t="shared" si="9"/>
        <v>1186.88127927585</v>
      </c>
      <c r="O116" s="12">
        <f t="shared" si="14"/>
        <v>0.127464808078132</v>
      </c>
    </row>
    <row r="117" ht="15.75" customHeight="1" spans="1:15">
      <c r="A117" s="4">
        <v>2.45</v>
      </c>
      <c r="B117" s="4">
        <v>27.036</v>
      </c>
      <c r="C117" s="5">
        <v>7.51</v>
      </c>
      <c r="D117" s="6">
        <f t="shared" si="0"/>
        <v>7.76676323421164</v>
      </c>
      <c r="E117" s="6">
        <f t="shared" si="10"/>
        <v>12.4021759514238</v>
      </c>
      <c r="F117" s="5">
        <f t="shared" si="1"/>
        <v>0.0659273584428214</v>
      </c>
      <c r="G117" s="5">
        <f t="shared" si="2"/>
        <v>1.08141557736863</v>
      </c>
      <c r="H117" s="5">
        <f t="shared" si="3"/>
        <v>12.3175239366363</v>
      </c>
      <c r="I117" s="8">
        <f t="shared" si="4"/>
        <v>129.769869284236</v>
      </c>
      <c r="J117" s="9">
        <f t="shared" si="5"/>
        <v>19.6315401063351</v>
      </c>
      <c r="K117" s="10">
        <f t="shared" si="6"/>
        <v>149.401409390571</v>
      </c>
      <c r="L117" s="5">
        <f t="shared" si="7"/>
        <v>1.24501174492143</v>
      </c>
      <c r="M117" s="5">
        <f t="shared" si="8"/>
        <v>9.6697114466174</v>
      </c>
      <c r="N117" s="8">
        <f t="shared" si="9"/>
        <v>1186.64258356419</v>
      </c>
      <c r="O117" s="12">
        <f t="shared" si="14"/>
        <v>0.125902619255269</v>
      </c>
    </row>
    <row r="118" ht="15.75" customHeight="1" spans="1:15">
      <c r="A118" s="4">
        <v>2.47</v>
      </c>
      <c r="B118" s="4">
        <v>27.108</v>
      </c>
      <c r="C118" s="5">
        <v>7.53</v>
      </c>
      <c r="D118" s="6">
        <f t="shared" si="0"/>
        <v>7.7882274611113</v>
      </c>
      <c r="E118" s="6">
        <f t="shared" si="10"/>
        <v>12.557940500646</v>
      </c>
      <c r="F118" s="5">
        <f t="shared" si="1"/>
        <v>0.0666814216719866</v>
      </c>
      <c r="G118" s="5">
        <f t="shared" si="2"/>
        <v>1.06504871254645</v>
      </c>
      <c r="H118" s="5">
        <f t="shared" si="3"/>
        <v>12.4730743891496</v>
      </c>
      <c r="I118" s="8">
        <f t="shared" si="4"/>
        <v>127.805845505574</v>
      </c>
      <c r="J118" s="9">
        <f t="shared" si="5"/>
        <v>19.7401974905328</v>
      </c>
      <c r="K118" s="10">
        <f t="shared" si="6"/>
        <v>147.546042996107</v>
      </c>
      <c r="L118" s="5">
        <f t="shared" si="7"/>
        <v>1.22955035830089</v>
      </c>
      <c r="M118" s="5">
        <f t="shared" si="8"/>
        <v>9.57601786533825</v>
      </c>
      <c r="N118" s="8">
        <f t="shared" si="9"/>
        <v>1186.41041583586</v>
      </c>
      <c r="O118" s="12">
        <f t="shared" si="14"/>
        <v>0.124363408333833</v>
      </c>
    </row>
    <row r="119" ht="15.75" customHeight="1" spans="1:15">
      <c r="A119" s="4">
        <v>2.5</v>
      </c>
      <c r="B119" s="4">
        <v>27.216</v>
      </c>
      <c r="C119" s="5">
        <v>7.56</v>
      </c>
      <c r="D119" s="6">
        <f t="shared" si="0"/>
        <v>7.81981623968591</v>
      </c>
      <c r="E119" s="6">
        <f t="shared" si="10"/>
        <v>12.7925349878366</v>
      </c>
      <c r="F119" s="5">
        <f t="shared" si="1"/>
        <v>0.0675044784045286</v>
      </c>
      <c r="G119" s="5">
        <f t="shared" si="2"/>
        <v>1.04096169225704</v>
      </c>
      <c r="H119" s="5">
        <f t="shared" si="3"/>
        <v>12.7071968511723</v>
      </c>
      <c r="I119" s="8">
        <f t="shared" si="4"/>
        <v>124.915403070845</v>
      </c>
      <c r="J119" s="9">
        <f t="shared" si="5"/>
        <v>19.9006533367848</v>
      </c>
      <c r="K119" s="10">
        <f t="shared" si="6"/>
        <v>144.81605640763</v>
      </c>
      <c r="L119" s="5">
        <f t="shared" si="7"/>
        <v>1.20680047006358</v>
      </c>
      <c r="M119" s="5">
        <f t="shared" si="8"/>
        <v>9.43695791386381</v>
      </c>
      <c r="N119" s="8">
        <f t="shared" si="9"/>
        <v>1186.07399861622</v>
      </c>
      <c r="O119" s="12">
        <f t="shared" si="14"/>
        <v>0.122096982630583</v>
      </c>
    </row>
    <row r="120" ht="15.75" customHeight="1" spans="1:15">
      <c r="A120" s="4">
        <v>2.52</v>
      </c>
      <c r="B120" s="4">
        <v>27.324</v>
      </c>
      <c r="C120" s="5">
        <v>7.59</v>
      </c>
      <c r="D120" s="6">
        <f t="shared" si="0"/>
        <v>7.84047752700602</v>
      </c>
      <c r="E120" s="6">
        <f t="shared" si="10"/>
        <v>12.9493445383767</v>
      </c>
      <c r="F120" s="5">
        <f t="shared" si="1"/>
        <v>0.0627389915350534</v>
      </c>
      <c r="G120" s="5">
        <f t="shared" si="2"/>
        <v>1.02520708352125</v>
      </c>
      <c r="H120" s="5">
        <f t="shared" si="3"/>
        <v>12.8638003139908</v>
      </c>
      <c r="I120" s="8">
        <f t="shared" si="4"/>
        <v>123.02485002255</v>
      </c>
      <c r="J120" s="9">
        <f t="shared" si="5"/>
        <v>20.0059541005258</v>
      </c>
      <c r="K120" s="10">
        <f t="shared" si="6"/>
        <v>143.030804123075</v>
      </c>
      <c r="L120" s="5">
        <f t="shared" si="7"/>
        <v>1.19192336769229</v>
      </c>
      <c r="M120" s="5">
        <f t="shared" si="8"/>
        <v>9.34524837830477</v>
      </c>
      <c r="N120" s="8">
        <f t="shared" si="9"/>
        <v>1185.85734847329</v>
      </c>
      <c r="O120" s="12">
        <f t="shared" si="14"/>
        <v>0.120613836316162</v>
      </c>
    </row>
    <row r="121" ht="15.75" customHeight="1" spans="1:15">
      <c r="A121" s="4">
        <v>2.54</v>
      </c>
      <c r="B121" s="4">
        <v>27.54</v>
      </c>
      <c r="C121" s="5">
        <v>7.65</v>
      </c>
      <c r="D121" s="6">
        <f t="shared" si="0"/>
        <v>7.8608261126195</v>
      </c>
      <c r="E121" s="6">
        <f t="shared" si="10"/>
        <v>13.1065610606291</v>
      </c>
      <c r="F121" s="5">
        <f t="shared" si="1"/>
        <v>0.0444476497622514</v>
      </c>
      <c r="G121" s="5">
        <f t="shared" si="2"/>
        <v>1.00969091554486</v>
      </c>
      <c r="H121" s="5">
        <f t="shared" si="3"/>
        <v>13.0208138675906</v>
      </c>
      <c r="I121" s="8">
        <f t="shared" si="4"/>
        <v>121.162909865383</v>
      </c>
      <c r="J121" s="9">
        <f t="shared" si="5"/>
        <v>20.1099327516975</v>
      </c>
      <c r="K121" s="10">
        <f t="shared" si="6"/>
        <v>141.272842617081</v>
      </c>
      <c r="L121" s="5">
        <f t="shared" si="7"/>
        <v>1.17727368847567</v>
      </c>
      <c r="M121" s="5">
        <f t="shared" si="8"/>
        <v>9.25434375206944</v>
      </c>
      <c r="N121" s="8">
        <f t="shared" si="9"/>
        <v>1185.64659830032</v>
      </c>
      <c r="O121" s="12">
        <f t="shared" si="14"/>
        <v>0.119152572798338</v>
      </c>
    </row>
    <row r="122" ht="15.75" customHeight="1" spans="1:15">
      <c r="A122" s="4">
        <v>2.56</v>
      </c>
      <c r="B122" s="4">
        <v>27.864</v>
      </c>
      <c r="C122" s="5">
        <v>7.74</v>
      </c>
      <c r="D122" s="6">
        <f t="shared" si="0"/>
        <v>7.8808667291626</v>
      </c>
      <c r="E122" s="6">
        <f t="shared" si="10"/>
        <v>13.2641783952124</v>
      </c>
      <c r="F122" s="5">
        <f t="shared" si="1"/>
        <v>0.0198434353849697</v>
      </c>
      <c r="G122" s="5">
        <f t="shared" si="2"/>
        <v>0.99440957960635</v>
      </c>
      <c r="H122" s="5">
        <f t="shared" si="3"/>
        <v>13.1782313053843</v>
      </c>
      <c r="I122" s="8">
        <f t="shared" si="4"/>
        <v>119.329149552762</v>
      </c>
      <c r="J122" s="9">
        <f t="shared" si="5"/>
        <v>20.2126011417124</v>
      </c>
      <c r="K122" s="10">
        <f t="shared" si="6"/>
        <v>139.541750694474</v>
      </c>
      <c r="L122" s="5">
        <f t="shared" si="7"/>
        <v>1.16284792245395</v>
      </c>
      <c r="M122" s="5">
        <f t="shared" si="8"/>
        <v>9.16424950314321</v>
      </c>
      <c r="N122" s="8">
        <f t="shared" si="9"/>
        <v>1185.44158025053</v>
      </c>
      <c r="O122" s="12">
        <f t="shared" si="14"/>
        <v>0.117712886926898</v>
      </c>
    </row>
    <row r="123" ht="15.75" customHeight="1" spans="1:15">
      <c r="A123" s="4">
        <v>2.58</v>
      </c>
      <c r="B123" s="4">
        <v>28.296</v>
      </c>
      <c r="C123" s="5">
        <v>7.86</v>
      </c>
      <c r="D123" s="6">
        <f t="shared" si="0"/>
        <v>7.90060403764469</v>
      </c>
      <c r="E123" s="6">
        <f t="shared" si="10"/>
        <v>13.4221904759653</v>
      </c>
      <c r="F123" s="5">
        <f t="shared" si="1"/>
        <v>0.00164868787305156</v>
      </c>
      <c r="G123" s="5">
        <f t="shared" si="2"/>
        <v>0.97935952160099</v>
      </c>
      <c r="H123" s="5">
        <f t="shared" si="3"/>
        <v>13.3360465147191</v>
      </c>
      <c r="I123" s="8">
        <f t="shared" si="4"/>
        <v>117.523142592119</v>
      </c>
      <c r="J123" s="9">
        <f t="shared" si="5"/>
        <v>20.3139711876936</v>
      </c>
      <c r="K123" s="10">
        <f t="shared" si="6"/>
        <v>137.837113779812</v>
      </c>
      <c r="L123" s="5">
        <f t="shared" si="7"/>
        <v>1.14864261483177</v>
      </c>
      <c r="M123" s="5">
        <f t="shared" si="8"/>
        <v>9.07497048055064</v>
      </c>
      <c r="N123" s="8">
        <f t="shared" si="9"/>
        <v>1185.2421313534</v>
      </c>
      <c r="O123" s="12">
        <f t="shared" si="14"/>
        <v>0.116294476996375</v>
      </c>
    </row>
    <row r="124" ht="15.75" customHeight="1" spans="1:15">
      <c r="A124" s="4">
        <v>2.6</v>
      </c>
      <c r="B124" s="4">
        <v>28.836</v>
      </c>
      <c r="C124" s="5">
        <v>8.01</v>
      </c>
      <c r="D124" s="6">
        <f t="shared" si="0"/>
        <v>7.92004262853233</v>
      </c>
      <c r="E124" s="6">
        <f t="shared" si="10"/>
        <v>13.5805913285359</v>
      </c>
      <c r="F124" s="5">
        <f t="shared" si="1"/>
        <v>0.00809232868137301</v>
      </c>
      <c r="G124" s="5">
        <f t="shared" si="2"/>
        <v>0.964537241214239</v>
      </c>
      <c r="H124" s="5">
        <f t="shared" si="3"/>
        <v>13.4942534754549</v>
      </c>
      <c r="I124" s="8">
        <f t="shared" si="4"/>
        <v>115.744468945709</v>
      </c>
      <c r="J124" s="9">
        <f t="shared" si="5"/>
        <v>20.4140548641188</v>
      </c>
      <c r="K124" s="10">
        <f t="shared" si="6"/>
        <v>136.158523809827</v>
      </c>
      <c r="L124" s="5">
        <f t="shared" si="7"/>
        <v>1.1346543650819</v>
      </c>
      <c r="M124" s="5">
        <f t="shared" si="8"/>
        <v>8.98651094009889</v>
      </c>
      <c r="N124" s="8">
        <f t="shared" si="9"/>
        <v>1185.04809337262</v>
      </c>
      <c r="O124" s="12">
        <f t="shared" si="14"/>
        <v>0.114897044745521</v>
      </c>
    </row>
    <row r="125" ht="15.75" customHeight="1" spans="1:15">
      <c r="A125" s="4">
        <v>2.62</v>
      </c>
      <c r="B125" s="4">
        <v>29.34</v>
      </c>
      <c r="C125" s="5">
        <v>8.15</v>
      </c>
      <c r="D125" s="6">
        <f t="shared" si="0"/>
        <v>7.93918702281687</v>
      </c>
      <c r="E125" s="6">
        <f t="shared" si="10"/>
        <v>13.7393750689922</v>
      </c>
      <c r="F125" s="5">
        <f t="shared" si="1"/>
        <v>0.0444421113488159</v>
      </c>
      <c r="G125" s="5">
        <f t="shared" si="2"/>
        <v>0.949939291107653</v>
      </c>
      <c r="H125" s="5">
        <f t="shared" si="3"/>
        <v>13.6528462585649</v>
      </c>
      <c r="I125" s="8">
        <f t="shared" si="4"/>
        <v>113.992714932918</v>
      </c>
      <c r="J125" s="9">
        <f t="shared" si="5"/>
        <v>20.5128641948108</v>
      </c>
      <c r="K125" s="10">
        <f t="shared" si="6"/>
        <v>134.505579127729</v>
      </c>
      <c r="L125" s="5">
        <f t="shared" si="7"/>
        <v>1.12087982606441</v>
      </c>
      <c r="M125" s="5">
        <f t="shared" si="8"/>
        <v>8.89887456922779</v>
      </c>
      <c r="N125" s="8">
        <f t="shared" si="9"/>
        <v>1184.85931266817</v>
      </c>
      <c r="O125" s="12">
        <f t="shared" si="14"/>
        <v>0.113520295354592</v>
      </c>
    </row>
    <row r="126" ht="15.75" customHeight="1" spans="1:15">
      <c r="A126" s="4">
        <v>2.65</v>
      </c>
      <c r="B126" s="4">
        <v>29.772</v>
      </c>
      <c r="C126" s="5">
        <v>8.27</v>
      </c>
      <c r="D126" s="6">
        <f t="shared" si="0"/>
        <v>7.96736171715022</v>
      </c>
      <c r="E126" s="6">
        <f t="shared" si="10"/>
        <v>13.9783959205068</v>
      </c>
      <c r="F126" s="5">
        <f t="shared" si="1"/>
        <v>0.0915899302462624</v>
      </c>
      <c r="G126" s="5">
        <f t="shared" si="2"/>
        <v>0.928455572373409</v>
      </c>
      <c r="H126" s="5">
        <f t="shared" si="3"/>
        <v>13.8914461009292</v>
      </c>
      <c r="I126" s="8">
        <f t="shared" si="4"/>
        <v>111.414668684809</v>
      </c>
      <c r="J126" s="9">
        <f t="shared" si="5"/>
        <v>20.6587151954485</v>
      </c>
      <c r="K126" s="10">
        <f t="shared" si="6"/>
        <v>132.073383880258</v>
      </c>
      <c r="L126" s="5">
        <f t="shared" si="7"/>
        <v>1.10061153233548</v>
      </c>
      <c r="M126" s="5">
        <f t="shared" si="8"/>
        <v>8.76897018818374</v>
      </c>
      <c r="N126" s="8">
        <f t="shared" si="9"/>
        <v>1184.58567386643</v>
      </c>
      <c r="O126" s="12">
        <f t="shared" si="14"/>
        <v>0.111493315168312</v>
      </c>
    </row>
    <row r="127" ht="15.75" customHeight="1" spans="1:15">
      <c r="A127" s="4">
        <v>2.67</v>
      </c>
      <c r="B127" s="4">
        <v>29.988</v>
      </c>
      <c r="C127" s="5">
        <v>8.33</v>
      </c>
      <c r="D127" s="6">
        <f t="shared" si="0"/>
        <v>7.98578995277835</v>
      </c>
      <c r="E127" s="6">
        <f t="shared" si="10"/>
        <v>14.1381117195623</v>
      </c>
      <c r="F127" s="5">
        <f t="shared" si="1"/>
        <v>0.118480556608333</v>
      </c>
      <c r="G127" s="5">
        <f t="shared" si="2"/>
        <v>0.914403706315208</v>
      </c>
      <c r="H127" s="5">
        <f t="shared" si="3"/>
        <v>14.0509780860222</v>
      </c>
      <c r="I127" s="8">
        <f t="shared" si="4"/>
        <v>109.728444757825</v>
      </c>
      <c r="J127" s="9">
        <f t="shared" si="5"/>
        <v>20.7543915214957</v>
      </c>
      <c r="K127" s="10">
        <f t="shared" si="6"/>
        <v>130.482836279321</v>
      </c>
      <c r="L127" s="5">
        <f t="shared" si="7"/>
        <v>1.08735696899434</v>
      </c>
      <c r="M127" s="5">
        <f t="shared" si="8"/>
        <v>8.68340435807851</v>
      </c>
      <c r="N127" s="8">
        <f t="shared" si="9"/>
        <v>1184.40939314221</v>
      </c>
      <c r="O127" s="12">
        <f t="shared" si="14"/>
        <v>0.110167005627297</v>
      </c>
    </row>
    <row r="128" ht="15.75" customHeight="1" spans="1:15">
      <c r="A128" s="4">
        <v>2.69</v>
      </c>
      <c r="B128" s="4">
        <v>29.988</v>
      </c>
      <c r="C128" s="5">
        <v>8.33</v>
      </c>
      <c r="D128" s="6">
        <f t="shared" si="0"/>
        <v>8.00393928319394</v>
      </c>
      <c r="E128" s="6">
        <f t="shared" si="10"/>
        <v>14.2981905052262</v>
      </c>
      <c r="F128" s="5">
        <f t="shared" si="1"/>
        <v>0.106315591044079</v>
      </c>
      <c r="G128" s="5">
        <f t="shared" si="2"/>
        <v>0.900564510572737</v>
      </c>
      <c r="H128" s="5">
        <f t="shared" si="3"/>
        <v>14.2108758396867</v>
      </c>
      <c r="I128" s="8">
        <f t="shared" si="4"/>
        <v>108.067741268728</v>
      </c>
      <c r="J128" s="9">
        <f t="shared" si="5"/>
        <v>20.8488358658946</v>
      </c>
      <c r="K128" s="10">
        <f t="shared" si="6"/>
        <v>128.916577134623</v>
      </c>
      <c r="L128" s="5">
        <f t="shared" si="7"/>
        <v>1.07430480945519</v>
      </c>
      <c r="M128" s="5">
        <f t="shared" si="8"/>
        <v>8.5986704665226</v>
      </c>
      <c r="N128" s="8">
        <f t="shared" si="9"/>
        <v>1184.2378662499</v>
      </c>
      <c r="O128" s="12">
        <f t="shared" si="14"/>
        <v>0.108860374092631</v>
      </c>
    </row>
    <row r="129" ht="15.75" customHeight="1" spans="1:15">
      <c r="A129" s="4">
        <v>2.71</v>
      </c>
      <c r="B129" s="4">
        <v>29.844</v>
      </c>
      <c r="C129" s="5">
        <v>8.29</v>
      </c>
      <c r="D129" s="6">
        <f t="shared" si="0"/>
        <v>8.02181392953457</v>
      </c>
      <c r="E129" s="6">
        <f t="shared" si="10"/>
        <v>14.4586267838169</v>
      </c>
      <c r="F129" s="5">
        <f t="shared" si="1"/>
        <v>0.0719237683916862</v>
      </c>
      <c r="G129" s="5">
        <f t="shared" si="2"/>
        <v>0.886934766451554</v>
      </c>
      <c r="H129" s="5">
        <f t="shared" si="3"/>
        <v>14.371133826137</v>
      </c>
      <c r="I129" s="8">
        <f t="shared" si="4"/>
        <v>106.432171974186</v>
      </c>
      <c r="J129" s="9">
        <f t="shared" si="5"/>
        <v>20.9420603841447</v>
      </c>
      <c r="K129" s="10">
        <f t="shared" si="6"/>
        <v>127.374232358331</v>
      </c>
      <c r="L129" s="5">
        <f t="shared" si="7"/>
        <v>1.06145193631943</v>
      </c>
      <c r="M129" s="5">
        <f t="shared" si="8"/>
        <v>8.51476992829862</v>
      </c>
      <c r="N129" s="8">
        <f t="shared" si="9"/>
        <v>1184.07095862912</v>
      </c>
      <c r="O129" s="12">
        <f t="shared" si="14"/>
        <v>0.107573141145022</v>
      </c>
    </row>
    <row r="130" ht="15.75" customHeight="1" spans="1:15">
      <c r="A130" s="4">
        <v>2.73</v>
      </c>
      <c r="B130" s="4">
        <v>29.628</v>
      </c>
      <c r="C130" s="5">
        <v>8.23</v>
      </c>
      <c r="D130" s="6">
        <f t="shared" si="0"/>
        <v>8.03941804905228</v>
      </c>
      <c r="E130" s="6">
        <f t="shared" si="10"/>
        <v>14.6194151447979</v>
      </c>
      <c r="F130" s="5">
        <f t="shared" si="1"/>
        <v>0.0363214800270387</v>
      </c>
      <c r="G130" s="5">
        <f t="shared" si="2"/>
        <v>0.873511303971083</v>
      </c>
      <c r="H130" s="5">
        <f t="shared" si="3"/>
        <v>14.5317465933699</v>
      </c>
      <c r="I130" s="8">
        <f t="shared" si="4"/>
        <v>104.82135647653</v>
      </c>
      <c r="J130" s="9">
        <f t="shared" si="5"/>
        <v>21.0340772427416</v>
      </c>
      <c r="K130" s="10">
        <f t="shared" si="6"/>
        <v>125.855433719272</v>
      </c>
      <c r="L130" s="5">
        <f t="shared" si="7"/>
        <v>1.04879528099393</v>
      </c>
      <c r="M130" s="5">
        <f t="shared" si="8"/>
        <v>8.43170371178345</v>
      </c>
      <c r="N130" s="8">
        <f t="shared" si="9"/>
        <v>1183.90853962486</v>
      </c>
      <c r="O130" s="12">
        <f t="shared" si="14"/>
        <v>0.106305030757824</v>
      </c>
    </row>
    <row r="131" ht="15.75" customHeight="1" spans="1:15">
      <c r="A131" s="4">
        <v>2.75</v>
      </c>
      <c r="B131" s="4">
        <v>29.448</v>
      </c>
      <c r="C131" s="5">
        <v>8.18</v>
      </c>
      <c r="D131" s="6">
        <f t="shared" si="0"/>
        <v>8.0567557360805</v>
      </c>
      <c r="E131" s="6">
        <f t="shared" si="10"/>
        <v>14.7805502595195</v>
      </c>
      <c r="F131" s="5">
        <f t="shared" si="1"/>
        <v>0.0151891485890605</v>
      </c>
      <c r="G131" s="5">
        <f t="shared" si="2"/>
        <v>0.860291001127353</v>
      </c>
      <c r="H131" s="5">
        <f t="shared" si="3"/>
        <v>14.6927087718963</v>
      </c>
      <c r="I131" s="8">
        <f t="shared" si="4"/>
        <v>103.234920135282</v>
      </c>
      <c r="J131" s="9">
        <f t="shared" si="5"/>
        <v>21.1248986131535</v>
      </c>
      <c r="K131" s="10">
        <f t="shared" si="6"/>
        <v>124.359818748436</v>
      </c>
      <c r="L131" s="5">
        <f t="shared" si="7"/>
        <v>1.03633182290363</v>
      </c>
      <c r="M131" s="5">
        <f t="shared" si="8"/>
        <v>8.34947235866159</v>
      </c>
      <c r="N131" s="8">
        <f t="shared" si="9"/>
        <v>1183.75048237335</v>
      </c>
      <c r="O131" s="12">
        <f t="shared" si="14"/>
        <v>0.105055770282857</v>
      </c>
    </row>
    <row r="132" ht="15.75" customHeight="1" spans="1:15">
      <c r="A132" s="4">
        <v>2.77</v>
      </c>
      <c r="B132" s="4">
        <v>29.34</v>
      </c>
      <c r="C132" s="5">
        <v>8.15</v>
      </c>
      <c r="D132" s="6">
        <f t="shared" si="0"/>
        <v>8.07383102298626</v>
      </c>
      <c r="E132" s="6">
        <f t="shared" si="10"/>
        <v>14.9420268799793</v>
      </c>
      <c r="F132" s="5">
        <f t="shared" si="1"/>
        <v>0.00580171305931995</v>
      </c>
      <c r="G132" s="5">
        <f t="shared" si="2"/>
        <v>0.84727078316688</v>
      </c>
      <c r="H132" s="5">
        <f t="shared" si="3"/>
        <v>14.8540150734925</v>
      </c>
      <c r="I132" s="8">
        <f t="shared" si="4"/>
        <v>101.672493980026</v>
      </c>
      <c r="J132" s="9">
        <f t="shared" si="5"/>
        <v>21.2145366660651</v>
      </c>
      <c r="K132" s="10">
        <f t="shared" si="6"/>
        <v>122.887030646091</v>
      </c>
      <c r="L132" s="5">
        <f t="shared" si="7"/>
        <v>1.02405858871742</v>
      </c>
      <c r="M132" s="5">
        <f t="shared" si="8"/>
        <v>8.26807600294225</v>
      </c>
      <c r="N132" s="8">
        <f t="shared" si="9"/>
        <v>1183.59666369123</v>
      </c>
      <c r="O132" s="12">
        <f t="shared" si="14"/>
        <v>0.103825090434818</v>
      </c>
    </row>
    <row r="133" ht="15.75" customHeight="1" spans="1:15">
      <c r="A133" s="4">
        <v>2.79</v>
      </c>
      <c r="B133" s="4">
        <v>29.268</v>
      </c>
      <c r="C133" s="5">
        <v>8.13</v>
      </c>
      <c r="D133" s="6">
        <f t="shared" si="0"/>
        <v>8.09064788110809</v>
      </c>
      <c r="E133" s="6">
        <f t="shared" si="10"/>
        <v>15.1038398376014</v>
      </c>
      <c r="F133" s="5">
        <f t="shared" si="1"/>
        <v>0.00154858926128335</v>
      </c>
      <c r="G133" s="5">
        <f t="shared" si="2"/>
        <v>0.834447621871555</v>
      </c>
      <c r="H133" s="5">
        <f t="shared" si="3"/>
        <v>15.0156602899705</v>
      </c>
      <c r="I133" s="8">
        <f t="shared" si="4"/>
        <v>100.133714624587</v>
      </c>
      <c r="J133" s="9">
        <f t="shared" si="5"/>
        <v>21.3030035658795</v>
      </c>
      <c r="K133" s="10">
        <f t="shared" si="6"/>
        <v>121.436718190466</v>
      </c>
      <c r="L133" s="5">
        <f t="shared" si="7"/>
        <v>1.01197265158722</v>
      </c>
      <c r="M133" s="5">
        <f t="shared" si="8"/>
        <v>8.18751438930346</v>
      </c>
      <c r="N133" s="8">
        <f t="shared" si="9"/>
        <v>1183.44696396791</v>
      </c>
      <c r="O133" s="12">
        <f t="shared" si="14"/>
        <v>0.102612725274403</v>
      </c>
    </row>
    <row r="134" ht="15.75" customHeight="1" spans="1:15">
      <c r="A134" s="4">
        <v>2.82</v>
      </c>
      <c r="B134" s="4">
        <v>29.268</v>
      </c>
      <c r="C134" s="5">
        <v>8.13</v>
      </c>
      <c r="D134" s="6">
        <f t="shared" si="0"/>
        <v>8.11539715393373</v>
      </c>
      <c r="E134" s="6">
        <f t="shared" si="10"/>
        <v>15.3473017522194</v>
      </c>
      <c r="F134" s="5">
        <f t="shared" si="1"/>
        <v>0.000213243113235111</v>
      </c>
      <c r="G134" s="5">
        <f t="shared" si="2"/>
        <v>0.815575849565091</v>
      </c>
      <c r="H134" s="5">
        <f t="shared" si="3"/>
        <v>15.2587523808668</v>
      </c>
      <c r="I134" s="8">
        <f t="shared" si="4"/>
        <v>97.8691019478109</v>
      </c>
      <c r="J134" s="9">
        <f t="shared" si="5"/>
        <v>21.4335345835597</v>
      </c>
      <c r="K134" s="10">
        <f t="shared" si="6"/>
        <v>119.302636531371</v>
      </c>
      <c r="L134" s="5">
        <f t="shared" si="7"/>
        <v>0.994188637761422</v>
      </c>
      <c r="M134" s="5">
        <f t="shared" si="8"/>
        <v>8.0682356413623</v>
      </c>
      <c r="N134" s="8">
        <f t="shared" si="9"/>
        <v>1183.22988429271</v>
      </c>
      <c r="O134" s="12">
        <f t="shared" si="14"/>
        <v>0.100827944015871</v>
      </c>
    </row>
    <row r="135" ht="15.75" customHeight="1" spans="1:15">
      <c r="A135" s="4">
        <v>2.84</v>
      </c>
      <c r="B135" s="4">
        <v>29.304</v>
      </c>
      <c r="C135" s="5">
        <v>8.14</v>
      </c>
      <c r="D135" s="6">
        <f t="shared" si="0"/>
        <v>8.13158492249866</v>
      </c>
      <c r="E135" s="6">
        <f t="shared" si="10"/>
        <v>15.5099334506694</v>
      </c>
      <c r="F135" s="5">
        <f t="shared" si="1"/>
        <v>7.08135293536459e-5</v>
      </c>
      <c r="G135" s="5">
        <f t="shared" si="2"/>
        <v>0.803232380540401</v>
      </c>
      <c r="H135" s="5">
        <f t="shared" si="3"/>
        <v>15.4212226130784</v>
      </c>
      <c r="I135" s="8">
        <f t="shared" si="4"/>
        <v>96.3878856648481</v>
      </c>
      <c r="J135" s="9">
        <f t="shared" si="5"/>
        <v>21.5191267319481</v>
      </c>
      <c r="K135" s="10">
        <f t="shared" si="6"/>
        <v>117.907012396796</v>
      </c>
      <c r="L135" s="5">
        <f t="shared" si="7"/>
        <v>0.982558436639969</v>
      </c>
      <c r="M135" s="5">
        <f t="shared" si="8"/>
        <v>7.98975736885542</v>
      </c>
      <c r="N135" s="8">
        <f t="shared" si="9"/>
        <v>1183.08998118163</v>
      </c>
      <c r="O135" s="12">
        <f t="shared" si="14"/>
        <v>0.0996602238817332</v>
      </c>
    </row>
    <row r="136" ht="15.75" customHeight="1" spans="1:15">
      <c r="A136" s="4">
        <v>2.86</v>
      </c>
      <c r="B136" s="4">
        <v>29.376</v>
      </c>
      <c r="C136" s="5">
        <v>8.16</v>
      </c>
      <c r="D136" s="6">
        <f t="shared" si="0"/>
        <v>8.14752769457433</v>
      </c>
      <c r="E136" s="6">
        <f t="shared" si="10"/>
        <v>15.6728840045609</v>
      </c>
      <c r="F136" s="5">
        <f t="shared" si="1"/>
        <v>0.000155558402631228</v>
      </c>
      <c r="G136" s="5">
        <f t="shared" si="2"/>
        <v>0.791075725810967</v>
      </c>
      <c r="H136" s="5">
        <f t="shared" si="3"/>
        <v>15.5840141444694</v>
      </c>
      <c r="I136" s="8">
        <f t="shared" si="4"/>
        <v>94.929087097316</v>
      </c>
      <c r="J136" s="9">
        <f t="shared" si="5"/>
        <v>21.6035901795322</v>
      </c>
      <c r="K136" s="10">
        <f t="shared" si="6"/>
        <v>116.532677276848</v>
      </c>
      <c r="L136" s="5">
        <f t="shared" si="7"/>
        <v>0.971105643973735</v>
      </c>
      <c r="M136" s="5">
        <f t="shared" si="8"/>
        <v>7.91211012863344</v>
      </c>
      <c r="N136" s="8">
        <f t="shared" si="9"/>
        <v>1182.95380504621</v>
      </c>
      <c r="O136" s="12">
        <f t="shared" si="14"/>
        <v>0.0985099137259175</v>
      </c>
    </row>
    <row r="137" ht="15.75" customHeight="1" spans="1:15">
      <c r="A137" s="4">
        <v>2.88</v>
      </c>
      <c r="B137" s="4">
        <v>29.448</v>
      </c>
      <c r="C137" s="5">
        <v>8.18</v>
      </c>
      <c r="D137" s="6">
        <f t="shared" si="0"/>
        <v>8.16322917810107</v>
      </c>
      <c r="E137" s="6">
        <f t="shared" si="10"/>
        <v>15.8361485881229</v>
      </c>
      <c r="F137" s="5">
        <f t="shared" si="1"/>
        <v>0.000281260467165525</v>
      </c>
      <c r="G137" s="5">
        <f t="shared" si="2"/>
        <v>0.779103058004608</v>
      </c>
      <c r="H137" s="5">
        <f t="shared" si="3"/>
        <v>15.7471221122836</v>
      </c>
      <c r="I137" s="8">
        <f t="shared" si="4"/>
        <v>93.492366960553</v>
      </c>
      <c r="J137" s="9">
        <f t="shared" si="5"/>
        <v>21.6869370008724</v>
      </c>
      <c r="K137" s="10">
        <f t="shared" si="6"/>
        <v>115.179303961425</v>
      </c>
      <c r="L137" s="5">
        <f t="shared" si="7"/>
        <v>0.959827533011878</v>
      </c>
      <c r="M137" s="5">
        <f t="shared" si="8"/>
        <v>7.83529212342733</v>
      </c>
      <c r="N137" s="8">
        <f t="shared" si="9"/>
        <v>1182.82125110307</v>
      </c>
      <c r="O137" s="12">
        <f t="shared" si="14"/>
        <v>0.0973767624262852</v>
      </c>
    </row>
    <row r="138" ht="15.75" customHeight="1" spans="1:15">
      <c r="A138" s="4">
        <v>2.9</v>
      </c>
      <c r="B138" s="4">
        <v>29.592</v>
      </c>
      <c r="C138" s="5">
        <v>8.22</v>
      </c>
      <c r="D138" s="6">
        <f t="shared" si="0"/>
        <v>8.17869302490076</v>
      </c>
      <c r="E138" s="6">
        <f t="shared" si="10"/>
        <v>15.9997224486209</v>
      </c>
      <c r="F138" s="5">
        <f t="shared" si="1"/>
        <v>0.00170626619184902</v>
      </c>
      <c r="G138" s="5">
        <f t="shared" si="2"/>
        <v>0.767311592540484</v>
      </c>
      <c r="H138" s="5">
        <f t="shared" si="3"/>
        <v>15.9105417273609</v>
      </c>
      <c r="I138" s="8">
        <f t="shared" si="4"/>
        <v>92.077391104858</v>
      </c>
      <c r="J138" s="9">
        <f t="shared" si="5"/>
        <v>21.7691792382248</v>
      </c>
      <c r="K138" s="10">
        <f t="shared" si="6"/>
        <v>113.846570343083</v>
      </c>
      <c r="L138" s="5">
        <f t="shared" si="7"/>
        <v>0.948721419525691</v>
      </c>
      <c r="M138" s="5">
        <f t="shared" si="8"/>
        <v>7.75930125644872</v>
      </c>
      <c r="N138" s="8">
        <f t="shared" si="9"/>
        <v>1182.69221760308</v>
      </c>
      <c r="O138" s="12">
        <f t="shared" si="14"/>
        <v>0.0962605220940846</v>
      </c>
    </row>
    <row r="139" ht="15.75" customHeight="1" spans="1:15">
      <c r="A139" s="4">
        <v>2.92</v>
      </c>
      <c r="B139" s="4">
        <v>29.772</v>
      </c>
      <c r="C139" s="5">
        <v>8.27</v>
      </c>
      <c r="D139" s="6">
        <f t="shared" si="0"/>
        <v>8.19392283152617</v>
      </c>
      <c r="E139" s="6">
        <f t="shared" si="10"/>
        <v>16.1636009052515</v>
      </c>
      <c r="F139" s="5">
        <f t="shared" si="1"/>
        <v>0.00578773556299554</v>
      </c>
      <c r="G139" s="5">
        <f t="shared" si="2"/>
        <v>0.755698586981455</v>
      </c>
      <c r="H139" s="5">
        <f t="shared" si="3"/>
        <v>16.0742682730239</v>
      </c>
      <c r="I139" s="8">
        <f t="shared" si="4"/>
        <v>90.6838304377746</v>
      </c>
      <c r="J139" s="9">
        <f t="shared" si="5"/>
        <v>21.8503288975113</v>
      </c>
      <c r="K139" s="10">
        <f t="shared" si="6"/>
        <v>112.534159335286</v>
      </c>
      <c r="L139" s="5">
        <f t="shared" si="7"/>
        <v>0.937784661127383</v>
      </c>
      <c r="M139" s="5">
        <f t="shared" si="8"/>
        <v>7.68413514586669</v>
      </c>
      <c r="N139" s="8">
        <f t="shared" si="9"/>
        <v>1182.56660574248</v>
      </c>
      <c r="O139" s="12">
        <f t="shared" si="14"/>
        <v>0.095160948050474</v>
      </c>
    </row>
    <row r="140" ht="15.75" customHeight="1" spans="1:15">
      <c r="A140" s="4">
        <v>2.94</v>
      </c>
      <c r="B140" s="4">
        <v>30.024</v>
      </c>
      <c r="C140" s="5">
        <v>8.34</v>
      </c>
      <c r="D140" s="6">
        <f t="shared" si="0"/>
        <v>8.20892214009743</v>
      </c>
      <c r="E140" s="6">
        <f t="shared" si="10"/>
        <v>16.3277793480534</v>
      </c>
      <c r="F140" s="5">
        <f t="shared" si="1"/>
        <v>0.0171814053566373</v>
      </c>
      <c r="G140" s="5">
        <f t="shared" si="2"/>
        <v>0.744261340396258</v>
      </c>
      <c r="H140" s="5">
        <f t="shared" si="3"/>
        <v>16.2382971039802</v>
      </c>
      <c r="I140" s="8">
        <f t="shared" si="4"/>
        <v>89.311360847551</v>
      </c>
      <c r="J140" s="9">
        <f t="shared" si="5"/>
        <v>21.9303979444852</v>
      </c>
      <c r="K140" s="10">
        <f t="shared" si="6"/>
        <v>111.241758792036</v>
      </c>
      <c r="L140" s="5">
        <f t="shared" si="7"/>
        <v>0.927014656600301</v>
      </c>
      <c r="M140" s="5">
        <f t="shared" si="8"/>
        <v>7.60979113876103</v>
      </c>
      <c r="N140" s="8">
        <f t="shared" si="9"/>
        <v>1182.44431957667</v>
      </c>
      <c r="O140" s="12">
        <f t="shared" si="14"/>
        <v>0.0940777988022824</v>
      </c>
    </row>
    <row r="141" ht="15.75" customHeight="1" spans="1:15">
      <c r="A141" s="4">
        <v>2.97</v>
      </c>
      <c r="B141" s="4">
        <v>30.312</v>
      </c>
      <c r="C141" s="5">
        <v>8.42</v>
      </c>
      <c r="D141" s="6">
        <f t="shared" si="0"/>
        <v>8.2309965357626</v>
      </c>
      <c r="E141" s="6">
        <f t="shared" si="10"/>
        <v>16.5747092441263</v>
      </c>
      <c r="F141" s="5">
        <f t="shared" si="1"/>
        <v>0.0357223094937395</v>
      </c>
      <c r="G141" s="5">
        <f t="shared" si="2"/>
        <v>0.727429210752267</v>
      </c>
      <c r="H141" s="5">
        <f t="shared" si="3"/>
        <v>16.4848971465168</v>
      </c>
      <c r="I141" s="8">
        <f t="shared" si="4"/>
        <v>87.291505290272</v>
      </c>
      <c r="J141" s="9">
        <f t="shared" si="5"/>
        <v>22.0485014332714</v>
      </c>
      <c r="K141" s="10">
        <f t="shared" si="6"/>
        <v>109.340006723543</v>
      </c>
      <c r="L141" s="5">
        <f t="shared" si="7"/>
        <v>0.911166722696195</v>
      </c>
      <c r="M141" s="5">
        <f t="shared" si="8"/>
        <v>7.49981013801454</v>
      </c>
      <c r="N141" s="8">
        <f t="shared" si="9"/>
        <v>1182.26692293674</v>
      </c>
      <c r="O141" s="12">
        <f t="shared" si="14"/>
        <v>0.0924833509271696</v>
      </c>
    </row>
    <row r="142" ht="15.75" customHeight="1" spans="1:15">
      <c r="A142" s="4">
        <v>2.99</v>
      </c>
      <c r="B142" s="4">
        <v>30.564</v>
      </c>
      <c r="C142" s="5">
        <v>8.49</v>
      </c>
      <c r="D142" s="6">
        <f t="shared" si="0"/>
        <v>8.24543474615995</v>
      </c>
      <c r="E142" s="6">
        <f t="shared" si="10"/>
        <v>16.7396179390495</v>
      </c>
      <c r="F142" s="5">
        <f t="shared" si="1"/>
        <v>0.0598121633858477</v>
      </c>
      <c r="G142" s="5">
        <f t="shared" si="2"/>
        <v>0.716419811767043</v>
      </c>
      <c r="H142" s="5">
        <f t="shared" si="3"/>
        <v>16.6496618263146</v>
      </c>
      <c r="I142" s="8">
        <f t="shared" si="4"/>
        <v>85.9703774120452</v>
      </c>
      <c r="J142" s="9">
        <f t="shared" si="5"/>
        <v>22.1259210036445</v>
      </c>
      <c r="K142" s="10">
        <f t="shared" si="6"/>
        <v>108.09629841569</v>
      </c>
      <c r="L142" s="5">
        <f t="shared" si="7"/>
        <v>0.900802486797414</v>
      </c>
      <c r="M142" s="5">
        <f t="shared" si="8"/>
        <v>7.42750812406669</v>
      </c>
      <c r="N142" s="8">
        <f t="shared" si="9"/>
        <v>1182.15254926392</v>
      </c>
      <c r="O142" s="12">
        <f t="shared" si="14"/>
        <v>0.0914402278140815</v>
      </c>
    </row>
    <row r="143" ht="15.75" customHeight="1" spans="1:15">
      <c r="A143" s="4">
        <v>3.01</v>
      </c>
      <c r="B143" s="4">
        <v>30.78</v>
      </c>
      <c r="C143" s="5">
        <v>8.55</v>
      </c>
      <c r="D143" s="6">
        <f t="shared" si="0"/>
        <v>8.25965443904859</v>
      </c>
      <c r="E143" s="6">
        <f t="shared" si="10"/>
        <v>16.9048110278305</v>
      </c>
      <c r="F143" s="5">
        <f t="shared" si="1"/>
        <v>0.0843005447641869</v>
      </c>
      <c r="G143" s="5">
        <f t="shared" si="2"/>
        <v>0.705577036371062</v>
      </c>
      <c r="H143" s="5">
        <f t="shared" si="3"/>
        <v>16.8147130795911</v>
      </c>
      <c r="I143" s="8">
        <f t="shared" si="4"/>
        <v>84.6692443645275</v>
      </c>
      <c r="J143" s="9">
        <f t="shared" si="5"/>
        <v>22.2023014745414</v>
      </c>
      <c r="K143" s="10">
        <f t="shared" si="6"/>
        <v>106.871545839069</v>
      </c>
      <c r="L143" s="5">
        <f t="shared" si="7"/>
        <v>0.890596215325574</v>
      </c>
      <c r="M143" s="5">
        <f t="shared" si="8"/>
        <v>7.35601698331375</v>
      </c>
      <c r="N143" s="8">
        <f t="shared" si="9"/>
        <v>1182.04118680782</v>
      </c>
      <c r="O143" s="12">
        <f t="shared" si="14"/>
        <v>0.0904127089917084</v>
      </c>
    </row>
    <row r="144" ht="15.75" customHeight="1" spans="1:15">
      <c r="A144" s="4">
        <v>3.03</v>
      </c>
      <c r="B144" s="4">
        <v>30.924</v>
      </c>
      <c r="C144" s="5">
        <v>8.59</v>
      </c>
      <c r="D144" s="6">
        <f t="shared" si="0"/>
        <v>8.27365892161829</v>
      </c>
      <c r="E144" s="6">
        <f t="shared" si="10"/>
        <v>17.0702842062628</v>
      </c>
      <c r="F144" s="5">
        <f t="shared" si="1"/>
        <v>0.100071677871703</v>
      </c>
      <c r="G144" s="5">
        <f t="shared" si="2"/>
        <v>0.694898362771761</v>
      </c>
      <c r="H144" s="5">
        <f t="shared" si="3"/>
        <v>16.9800465691522</v>
      </c>
      <c r="I144" s="8">
        <f t="shared" si="4"/>
        <v>83.3878035326113</v>
      </c>
      <c r="J144" s="9">
        <f t="shared" si="5"/>
        <v>22.2776545884466</v>
      </c>
      <c r="K144" s="10">
        <f t="shared" si="6"/>
        <v>105.665458121058</v>
      </c>
      <c r="L144" s="5">
        <f t="shared" si="7"/>
        <v>0.88054548434215</v>
      </c>
      <c r="M144" s="5">
        <f t="shared" si="8"/>
        <v>7.28533300241812</v>
      </c>
      <c r="N144" s="8">
        <f t="shared" si="9"/>
        <v>1181.93275148797</v>
      </c>
      <c r="O144" s="12">
        <f t="shared" si="14"/>
        <v>0.0894005669849086</v>
      </c>
    </row>
    <row r="145" ht="15.75" customHeight="1" spans="1:15">
      <c r="A145" s="4">
        <v>3.05</v>
      </c>
      <c r="B145" s="4">
        <v>30.96</v>
      </c>
      <c r="C145" s="5">
        <v>8.6</v>
      </c>
      <c r="D145" s="6">
        <f t="shared" si="0"/>
        <v>8.28745145100558</v>
      </c>
      <c r="E145" s="6">
        <f t="shared" si="10"/>
        <v>17.2360332352829</v>
      </c>
      <c r="F145" s="5">
        <f t="shared" si="1"/>
        <v>0.0976865954785158</v>
      </c>
      <c r="G145" s="5">
        <f t="shared" si="2"/>
        <v>0.684381307343066</v>
      </c>
      <c r="H145" s="5">
        <f t="shared" si="3"/>
        <v>17.1456580234456</v>
      </c>
      <c r="I145" s="8">
        <f t="shared" si="4"/>
        <v>82.125756881168</v>
      </c>
      <c r="J145" s="9">
        <f t="shared" si="5"/>
        <v>22.3519920298051</v>
      </c>
      <c r="K145" s="10">
        <f t="shared" si="6"/>
        <v>104.477748910973</v>
      </c>
      <c r="L145" s="5">
        <f t="shared" si="7"/>
        <v>0.870647907591442</v>
      </c>
      <c r="M145" s="5">
        <f t="shared" si="8"/>
        <v>7.21545226508367</v>
      </c>
      <c r="N145" s="8">
        <f t="shared" si="9"/>
        <v>1181.82716165161</v>
      </c>
      <c r="O145" s="12">
        <f t="shared" si="14"/>
        <v>0.0884035773597932</v>
      </c>
    </row>
    <row r="146" ht="15.75" customHeight="1" spans="1:15">
      <c r="A146" s="4">
        <v>3.07</v>
      </c>
      <c r="B146" s="4">
        <v>30.888</v>
      </c>
      <c r="C146" s="5">
        <v>8.58</v>
      </c>
      <c r="D146" s="6">
        <f t="shared" si="0"/>
        <v>8.30103523505134</v>
      </c>
      <c r="E146" s="6">
        <f t="shared" si="10"/>
        <v>17.402053939984</v>
      </c>
      <c r="F146" s="5">
        <f t="shared" si="1"/>
        <v>0.0778213400828607</v>
      </c>
      <c r="G146" s="5">
        <f t="shared" si="2"/>
        <v>0.67402342404776</v>
      </c>
      <c r="H146" s="5">
        <f t="shared" si="3"/>
        <v>17.3115432355676</v>
      </c>
      <c r="I146" s="8">
        <f t="shared" si="4"/>
        <v>80.8828108857312</v>
      </c>
      <c r="J146" s="9">
        <f t="shared" si="5"/>
        <v>22.4253254223047</v>
      </c>
      <c r="K146" s="10">
        <f t="shared" si="6"/>
        <v>103.308136308036</v>
      </c>
      <c r="L146" s="5">
        <f t="shared" si="7"/>
        <v>0.860901135900299</v>
      </c>
      <c r="M146" s="5">
        <f t="shared" si="8"/>
        <v>7.14637066300411</v>
      </c>
      <c r="N146" s="8">
        <f t="shared" si="9"/>
        <v>1181.7243380025</v>
      </c>
      <c r="O146" s="12">
        <f t="shared" si="14"/>
        <v>0.0874215186958582</v>
      </c>
    </row>
    <row r="147" ht="15.75" customHeight="1" spans="1:15">
      <c r="A147" s="4">
        <v>3.09</v>
      </c>
      <c r="B147" s="4">
        <v>30.744</v>
      </c>
      <c r="C147" s="5">
        <v>8.54</v>
      </c>
      <c r="D147" s="6">
        <f t="shared" si="0"/>
        <v>8.31441343304683</v>
      </c>
      <c r="E147" s="6">
        <f t="shared" si="10"/>
        <v>17.5683422086449</v>
      </c>
      <c r="F147" s="5">
        <f t="shared" si="1"/>
        <v>0.0508892991897165</v>
      </c>
      <c r="G147" s="5">
        <f t="shared" si="2"/>
        <v>0.663822303868582</v>
      </c>
      <c r="H147" s="5">
        <f t="shared" si="3"/>
        <v>17.4776980622846</v>
      </c>
      <c r="I147" s="8">
        <f t="shared" si="4"/>
        <v>79.6586764642298</v>
      </c>
      <c r="J147" s="9">
        <f t="shared" si="5"/>
        <v>22.4976663263094</v>
      </c>
      <c r="K147" s="10">
        <f t="shared" si="6"/>
        <v>102.156342790539</v>
      </c>
      <c r="L147" s="5">
        <f t="shared" si="7"/>
        <v>0.851302856587827</v>
      </c>
      <c r="M147" s="5">
        <f t="shared" si="8"/>
        <v>7.07808390640497</v>
      </c>
      <c r="N147" s="8">
        <f t="shared" si="9"/>
        <v>1181.62420353188</v>
      </c>
      <c r="O147" s="12">
        <f t="shared" si="14"/>
        <v>0.0864541725577335</v>
      </c>
    </row>
    <row r="148" ht="15.75" customHeight="1" spans="1:15">
      <c r="A148" s="4">
        <v>3.11</v>
      </c>
      <c r="B148" s="4">
        <v>30.564</v>
      </c>
      <c r="C148" s="5">
        <v>8.49</v>
      </c>
      <c r="D148" s="6">
        <f t="shared" si="0"/>
        <v>8.3275891564685</v>
      </c>
      <c r="E148" s="6">
        <f t="shared" si="10"/>
        <v>17.7348939917743</v>
      </c>
      <c r="F148" s="5">
        <f t="shared" si="1"/>
        <v>0.0263772820966146</v>
      </c>
      <c r="G148" s="5">
        <f t="shared" si="2"/>
        <v>0.653775574247947</v>
      </c>
      <c r="H148" s="5">
        <f t="shared" si="3"/>
        <v>17.6441184230694</v>
      </c>
      <c r="I148" s="8">
        <f t="shared" si="4"/>
        <v>78.4530689097536</v>
      </c>
      <c r="J148" s="9">
        <f t="shared" si="5"/>
        <v>22.5690262364343</v>
      </c>
      <c r="K148" s="10">
        <f t="shared" si="6"/>
        <v>101.022095146188</v>
      </c>
      <c r="L148" s="5">
        <f t="shared" si="7"/>
        <v>0.8418507928849</v>
      </c>
      <c r="M148" s="5">
        <f t="shared" si="8"/>
        <v>7.0105875341927</v>
      </c>
      <c r="N148" s="8">
        <f t="shared" si="9"/>
        <v>1181.52668345143</v>
      </c>
      <c r="O148" s="12">
        <f t="shared" si="14"/>
        <v>0.0855013234665903</v>
      </c>
    </row>
    <row r="149" ht="15.75" customHeight="1" spans="1:15">
      <c r="A149" s="4">
        <v>3.14</v>
      </c>
      <c r="B149" s="4">
        <v>30.42</v>
      </c>
      <c r="C149" s="5">
        <v>8.45</v>
      </c>
      <c r="D149" s="6">
        <f t="shared" si="0"/>
        <v>8.346979792417</v>
      </c>
      <c r="E149" s="6">
        <f t="shared" si="10"/>
        <v>17.9853033855468</v>
      </c>
      <c r="F149" s="5">
        <f t="shared" si="1"/>
        <v>0.0106131631704441</v>
      </c>
      <c r="G149" s="5">
        <f t="shared" si="2"/>
        <v>0.638989860377659</v>
      </c>
      <c r="H149" s="5">
        <f t="shared" si="3"/>
        <v>17.8942380662216</v>
      </c>
      <c r="I149" s="8">
        <f t="shared" si="4"/>
        <v>76.678783245319</v>
      </c>
      <c r="J149" s="9">
        <f t="shared" si="5"/>
        <v>22.6742517146082</v>
      </c>
      <c r="K149" s="10">
        <f t="shared" si="6"/>
        <v>99.3530349599272</v>
      </c>
      <c r="L149" s="5">
        <f t="shared" si="7"/>
        <v>0.827941957999394</v>
      </c>
      <c r="M149" s="5">
        <f t="shared" si="8"/>
        <v>6.9108147927151</v>
      </c>
      <c r="N149" s="8">
        <f t="shared" si="9"/>
        <v>1181.3851470015</v>
      </c>
      <c r="O149" s="12">
        <f t="shared" si="14"/>
        <v>0.0840987676306052</v>
      </c>
    </row>
    <row r="150" ht="15.75" customHeight="1" spans="1:15">
      <c r="A150" s="4">
        <v>3.16</v>
      </c>
      <c r="B150" s="4">
        <v>30.348</v>
      </c>
      <c r="C150" s="5">
        <v>8.43</v>
      </c>
      <c r="D150" s="6">
        <f t="shared" si="0"/>
        <v>8.35966263482907</v>
      </c>
      <c r="E150" s="6">
        <f t="shared" si="10"/>
        <v>18.1524966382434</v>
      </c>
      <c r="F150" s="5">
        <f t="shared" si="1"/>
        <v>0.00494734493918829</v>
      </c>
      <c r="G150" s="5">
        <f t="shared" si="2"/>
        <v>0.629318961523961</v>
      </c>
      <c r="H150" s="5">
        <f t="shared" si="3"/>
        <v>18.0613048128561</v>
      </c>
      <c r="I150" s="8">
        <f t="shared" si="4"/>
        <v>75.5182753828753</v>
      </c>
      <c r="J150" s="9">
        <f t="shared" si="5"/>
        <v>22.7432089772363</v>
      </c>
      <c r="K150" s="10">
        <f t="shared" si="6"/>
        <v>98.2614843601117</v>
      </c>
      <c r="L150" s="5">
        <f t="shared" si="7"/>
        <v>0.818845703000931</v>
      </c>
      <c r="M150" s="5">
        <f t="shared" si="8"/>
        <v>6.84527382706722</v>
      </c>
      <c r="N150" s="8">
        <f t="shared" si="9"/>
        <v>1181.29384968714</v>
      </c>
      <c r="O150" s="12">
        <f t="shared" si="14"/>
        <v>0.083181237577878</v>
      </c>
    </row>
    <row r="151" ht="15.75" customHeight="1" spans="1:15">
      <c r="A151" s="4">
        <v>3.18</v>
      </c>
      <c r="B151" s="4">
        <v>30.348</v>
      </c>
      <c r="C151" s="5">
        <v>8.43</v>
      </c>
      <c r="D151" s="6">
        <f t="shared" si="0"/>
        <v>8.37215352664263</v>
      </c>
      <c r="E151" s="6">
        <f t="shared" si="10"/>
        <v>18.3199397087762</v>
      </c>
      <c r="F151" s="5">
        <f t="shared" si="1"/>
        <v>0.003346214479885</v>
      </c>
      <c r="G151" s="5">
        <f t="shared" si="2"/>
        <v>0.619794428505526</v>
      </c>
      <c r="H151" s="5">
        <f t="shared" si="3"/>
        <v>18.228623291954</v>
      </c>
      <c r="I151" s="8">
        <f t="shared" si="4"/>
        <v>74.3753314206632</v>
      </c>
      <c r="J151" s="9">
        <f t="shared" si="5"/>
        <v>22.8112249275576</v>
      </c>
      <c r="K151" s="10">
        <f t="shared" si="6"/>
        <v>97.1865563482208</v>
      </c>
      <c r="L151" s="5">
        <f t="shared" si="7"/>
        <v>0.809887969568507</v>
      </c>
      <c r="M151" s="5">
        <f t="shared" si="8"/>
        <v>6.78050642060841</v>
      </c>
      <c r="N151" s="8">
        <f t="shared" si="9"/>
        <v>1181.20492156731</v>
      </c>
      <c r="O151" s="12">
        <f t="shared" si="14"/>
        <v>0.0822774732594805</v>
      </c>
    </row>
    <row r="152" ht="15.75" customHeight="1" spans="1:15">
      <c r="A152" s="4">
        <v>3.2</v>
      </c>
      <c r="B152" s="4">
        <v>30.456</v>
      </c>
      <c r="C152" s="5">
        <v>8.46</v>
      </c>
      <c r="D152" s="6">
        <f t="shared" si="0"/>
        <v>8.38445537296609</v>
      </c>
      <c r="E152" s="6">
        <f t="shared" si="10"/>
        <v>18.4876288162355</v>
      </c>
      <c r="F152" s="5">
        <f t="shared" si="1"/>
        <v>0.00570699067369256</v>
      </c>
      <c r="G152" s="5">
        <f t="shared" si="2"/>
        <v>0.610414046124154</v>
      </c>
      <c r="H152" s="5">
        <f t="shared" si="3"/>
        <v>18.3961896936283</v>
      </c>
      <c r="I152" s="8">
        <f t="shared" si="4"/>
        <v>73.2496855348984</v>
      </c>
      <c r="J152" s="9">
        <f t="shared" si="5"/>
        <v>22.8783107379117</v>
      </c>
      <c r="K152" s="10">
        <f t="shared" si="6"/>
        <v>96.1279962728101</v>
      </c>
      <c r="L152" s="5">
        <f t="shared" si="7"/>
        <v>0.801066635606751</v>
      </c>
      <c r="M152" s="5">
        <f t="shared" si="8"/>
        <v>6.71650745701689</v>
      </c>
      <c r="N152" s="8">
        <f t="shared" si="9"/>
        <v>1181.11829706741</v>
      </c>
      <c r="O152" s="12">
        <f t="shared" si="14"/>
        <v>0.081387272139874</v>
      </c>
    </row>
    <row r="153" ht="15.75" customHeight="1" spans="1:15">
      <c r="A153" s="4">
        <v>3.22</v>
      </c>
      <c r="B153" s="4">
        <v>30.564</v>
      </c>
      <c r="C153" s="5">
        <v>8.49</v>
      </c>
      <c r="D153" s="6">
        <f t="shared" si="0"/>
        <v>8.39657103494003</v>
      </c>
      <c r="E153" s="6">
        <f t="shared" si="10"/>
        <v>18.6555602369343</v>
      </c>
      <c r="F153" s="5">
        <f t="shared" si="1"/>
        <v>0.00872897151217793</v>
      </c>
      <c r="G153" s="5">
        <f t="shared" si="2"/>
        <v>0.601175632707932</v>
      </c>
      <c r="H153" s="5">
        <f t="shared" si="3"/>
        <v>18.5640002656533</v>
      </c>
      <c r="I153" s="8">
        <f t="shared" si="4"/>
        <v>72.1410759249518</v>
      </c>
      <c r="J153" s="9">
        <f t="shared" si="5"/>
        <v>22.9444775038954</v>
      </c>
      <c r="K153" s="10">
        <f t="shared" si="6"/>
        <v>95.0855534288472</v>
      </c>
      <c r="L153" s="5">
        <f t="shared" si="7"/>
        <v>0.79237961190706</v>
      </c>
      <c r="M153" s="5">
        <f t="shared" si="8"/>
        <v>6.65327169801584</v>
      </c>
      <c r="N153" s="8">
        <f t="shared" si="9"/>
        <v>1181.03391249823</v>
      </c>
      <c r="O153" s="12">
        <f t="shared" si="14"/>
        <v>0.0805104344783071</v>
      </c>
    </row>
    <row r="154" ht="15.75" customHeight="1" spans="1:15">
      <c r="A154" s="4">
        <v>3.24</v>
      </c>
      <c r="B154" s="4">
        <v>30.672</v>
      </c>
      <c r="C154" s="5">
        <v>8.52</v>
      </c>
      <c r="D154" s="6">
        <f t="shared" si="0"/>
        <v>8.4085033304026</v>
      </c>
      <c r="E154" s="6">
        <f t="shared" si="10"/>
        <v>18.8237303035424</v>
      </c>
      <c r="F154" s="5">
        <f t="shared" si="1"/>
        <v>0.0124315073313127</v>
      </c>
      <c r="G154" s="5">
        <f t="shared" si="2"/>
        <v>0.592077039603826</v>
      </c>
      <c r="H154" s="5">
        <f t="shared" si="3"/>
        <v>18.7320513125919</v>
      </c>
      <c r="I154" s="8">
        <f t="shared" si="4"/>
        <v>71.0492447524591</v>
      </c>
      <c r="J154" s="9">
        <f t="shared" si="5"/>
        <v>23.0097362427506</v>
      </c>
      <c r="K154" s="10">
        <f t="shared" si="6"/>
        <v>94.0589809952097</v>
      </c>
      <c r="L154" s="5">
        <f t="shared" si="7"/>
        <v>0.783824841626747</v>
      </c>
      <c r="M154" s="5">
        <f t="shared" si="8"/>
        <v>6.59079379127079</v>
      </c>
      <c r="N154" s="8">
        <f t="shared" si="9"/>
        <v>1180.95170600065</v>
      </c>
      <c r="O154" s="12">
        <f t="shared" si="14"/>
        <v>0.0796467632988521</v>
      </c>
    </row>
    <row r="155" ht="15.75" customHeight="1" spans="1:15">
      <c r="A155" s="4">
        <v>3.26</v>
      </c>
      <c r="B155" s="4">
        <v>30.78</v>
      </c>
      <c r="C155" s="5">
        <v>8.55</v>
      </c>
      <c r="D155" s="6">
        <f t="shared" si="0"/>
        <v>8.42025503454492</v>
      </c>
      <c r="E155" s="6">
        <f t="shared" si="10"/>
        <v>18.9921354042333</v>
      </c>
      <c r="F155" s="5">
        <f t="shared" si="1"/>
        <v>0.0168337560609413</v>
      </c>
      <c r="G155" s="5">
        <f t="shared" si="2"/>
        <v>0.58311615067795</v>
      </c>
      <c r="H155" s="5">
        <f t="shared" si="3"/>
        <v>18.9003391949366</v>
      </c>
      <c r="I155" s="8">
        <f t="shared" si="4"/>
        <v>69.973938081354</v>
      </c>
      <c r="J155" s="9">
        <f t="shared" si="5"/>
        <v>23.074097891859</v>
      </c>
      <c r="K155" s="10">
        <f t="shared" si="6"/>
        <v>93.0480359732129</v>
      </c>
      <c r="L155" s="5">
        <f t="shared" si="7"/>
        <v>0.775400299776774</v>
      </c>
      <c r="M155" s="5">
        <f t="shared" si="8"/>
        <v>6.52906827798302</v>
      </c>
      <c r="N155" s="8">
        <f t="shared" si="9"/>
        <v>1180.87161749213</v>
      </c>
      <c r="O155" s="12">
        <f t="shared" si="14"/>
        <v>0.0787960643603438</v>
      </c>
    </row>
    <row r="156" ht="15.75" customHeight="1" spans="1:15">
      <c r="A156" s="4">
        <v>3.29</v>
      </c>
      <c r="B156" s="4">
        <v>30.816</v>
      </c>
      <c r="C156" s="5">
        <v>8.56</v>
      </c>
      <c r="D156" s="6">
        <f t="shared" si="0"/>
        <v>8.43754994955684</v>
      </c>
      <c r="E156" s="6">
        <f t="shared" si="10"/>
        <v>19.24526190272</v>
      </c>
      <c r="F156" s="5">
        <f t="shared" si="1"/>
        <v>0.0149940148535328</v>
      </c>
      <c r="G156" s="5">
        <f t="shared" si="2"/>
        <v>0.569928462277406</v>
      </c>
      <c r="H156" s="5">
        <f t="shared" si="3"/>
        <v>19.1532072587661</v>
      </c>
      <c r="I156" s="8">
        <f t="shared" si="4"/>
        <v>68.3914154732887</v>
      </c>
      <c r="J156" s="9">
        <f t="shared" si="5"/>
        <v>23.1689820474667</v>
      </c>
      <c r="K156" s="10">
        <f t="shared" si="6"/>
        <v>91.5603975207555</v>
      </c>
      <c r="L156" s="5">
        <f t="shared" si="7"/>
        <v>0.763003312672962</v>
      </c>
      <c r="M156" s="5">
        <f t="shared" si="8"/>
        <v>6.43787856235545</v>
      </c>
      <c r="N156" s="8">
        <f t="shared" si="9"/>
        <v>1180.75532875959</v>
      </c>
      <c r="O156" s="12">
        <f t="shared" si="14"/>
        <v>0.0775439206503027</v>
      </c>
    </row>
    <row r="157" ht="15.75" customHeight="1" spans="1:15">
      <c r="A157" s="4">
        <v>3.31</v>
      </c>
      <c r="B157" s="4">
        <v>30.816</v>
      </c>
      <c r="C157" s="5">
        <v>8.56</v>
      </c>
      <c r="D157" s="6">
        <f t="shared" si="0"/>
        <v>8.44886204278622</v>
      </c>
      <c r="E157" s="6">
        <f t="shared" si="10"/>
        <v>19.4142391435757</v>
      </c>
      <c r="F157" s="5">
        <f t="shared" si="1"/>
        <v>0.0123516455336527</v>
      </c>
      <c r="G157" s="5">
        <f t="shared" si="2"/>
        <v>0.561302784697373</v>
      </c>
      <c r="H157" s="5">
        <f t="shared" si="3"/>
        <v>19.322071666211</v>
      </c>
      <c r="I157" s="8">
        <f t="shared" si="4"/>
        <v>67.3563341636848</v>
      </c>
      <c r="J157" s="9">
        <f t="shared" si="5"/>
        <v>23.2311482867945</v>
      </c>
      <c r="K157" s="10">
        <f t="shared" si="6"/>
        <v>90.5874824504793</v>
      </c>
      <c r="L157" s="5">
        <f t="shared" si="7"/>
        <v>0.754895687087327</v>
      </c>
      <c r="M157" s="5">
        <f t="shared" si="8"/>
        <v>6.37800951689514</v>
      </c>
      <c r="N157" s="8">
        <f t="shared" si="9"/>
        <v>1180.68028355551</v>
      </c>
      <c r="O157" s="12">
        <f t="shared" si="14"/>
        <v>0.0767248201839058</v>
      </c>
    </row>
    <row r="158" ht="15.75" customHeight="1" spans="1:15">
      <c r="A158" s="4">
        <v>3.33</v>
      </c>
      <c r="B158" s="4">
        <v>30.78</v>
      </c>
      <c r="C158" s="5">
        <v>8.55</v>
      </c>
      <c r="D158" s="6">
        <f t="shared" si="0"/>
        <v>8.46000293124971</v>
      </c>
      <c r="E158" s="6">
        <f t="shared" si="10"/>
        <v>19.5834392022007</v>
      </c>
      <c r="F158" s="5">
        <f t="shared" si="1"/>
        <v>0.00809947238364367</v>
      </c>
      <c r="G158" s="5">
        <f t="shared" si="2"/>
        <v>0.55280765387652</v>
      </c>
      <c r="H158" s="5">
        <f t="shared" si="3"/>
        <v>19.4911605991213</v>
      </c>
      <c r="I158" s="8">
        <f t="shared" si="4"/>
        <v>66.3369184651824</v>
      </c>
      <c r="J158" s="9">
        <f t="shared" si="5"/>
        <v>23.2924550689696</v>
      </c>
      <c r="K158" s="10">
        <f t="shared" si="6"/>
        <v>89.629373534152</v>
      </c>
      <c r="L158" s="5">
        <f t="shared" si="7"/>
        <v>0.746911446117933</v>
      </c>
      <c r="M158" s="5">
        <f t="shared" si="8"/>
        <v>6.31887302354168</v>
      </c>
      <c r="N158" s="8">
        <f t="shared" si="9"/>
        <v>1180.60715930411</v>
      </c>
      <c r="O158" s="12">
        <f t="shared" si="14"/>
        <v>0.0759180332151996</v>
      </c>
    </row>
    <row r="159" ht="15.75" customHeight="1" spans="1:15">
      <c r="A159" s="4">
        <v>3.35</v>
      </c>
      <c r="B159" s="4">
        <v>30.78</v>
      </c>
      <c r="C159" s="5">
        <v>8.55</v>
      </c>
      <c r="D159" s="6">
        <f t="shared" si="0"/>
        <v>8.47097520607448</v>
      </c>
      <c r="E159" s="6">
        <f t="shared" si="10"/>
        <v>19.7528587063222</v>
      </c>
      <c r="F159" s="5">
        <f t="shared" si="1"/>
        <v>0.00624491805497083</v>
      </c>
      <c r="G159" s="5">
        <f t="shared" si="2"/>
        <v>0.544441094033098</v>
      </c>
      <c r="H159" s="5">
        <f t="shared" si="3"/>
        <v>19.6604706593788</v>
      </c>
      <c r="I159" s="8">
        <f t="shared" si="4"/>
        <v>65.3329312839717</v>
      </c>
      <c r="J159" s="9">
        <f t="shared" si="5"/>
        <v>23.3529129560655</v>
      </c>
      <c r="K159" s="10">
        <f t="shared" si="6"/>
        <v>88.6858442400372</v>
      </c>
      <c r="L159" s="5">
        <f t="shared" si="7"/>
        <v>0.73904870200031</v>
      </c>
      <c r="M159" s="5">
        <f t="shared" si="8"/>
        <v>6.26046323072616</v>
      </c>
      <c r="N159" s="8">
        <f t="shared" si="9"/>
        <v>1180.53590329501</v>
      </c>
      <c r="O159" s="12">
        <f t="shared" si="14"/>
        <v>0.0751233774360482</v>
      </c>
    </row>
    <row r="160" ht="15.75" customHeight="1" spans="1:15">
      <c r="A160" s="4">
        <v>3.37</v>
      </c>
      <c r="B160" s="4">
        <v>30.78</v>
      </c>
      <c r="C160" s="5">
        <v>8.55</v>
      </c>
      <c r="D160" s="6">
        <f t="shared" si="0"/>
        <v>8.48178141917182</v>
      </c>
      <c r="E160" s="6">
        <f t="shared" si="10"/>
        <v>19.9224943347056</v>
      </c>
      <c r="F160" s="5">
        <f t="shared" si="1"/>
        <v>0.00465377477021143</v>
      </c>
      <c r="G160" s="5">
        <f t="shared" si="2"/>
        <v>0.536201159288157</v>
      </c>
      <c r="H160" s="5">
        <f t="shared" si="3"/>
        <v>19.8299985002947</v>
      </c>
      <c r="I160" s="8">
        <f t="shared" si="4"/>
        <v>64.3441391145789</v>
      </c>
      <c r="J160" s="9">
        <f t="shared" si="5"/>
        <v>23.4125324237664</v>
      </c>
      <c r="K160" s="10">
        <f t="shared" si="6"/>
        <v>87.7566715383453</v>
      </c>
      <c r="L160" s="5">
        <f t="shared" si="7"/>
        <v>0.731305596152877</v>
      </c>
      <c r="M160" s="5">
        <f t="shared" si="8"/>
        <v>6.20277421718585</v>
      </c>
      <c r="N160" s="8">
        <f t="shared" si="9"/>
        <v>1180.46646432649</v>
      </c>
      <c r="O160" s="12">
        <f t="shared" si="14"/>
        <v>0.0743406731070622</v>
      </c>
    </row>
    <row r="161" ht="15.75" customHeight="1" spans="1:15">
      <c r="A161" s="4">
        <v>3.39</v>
      </c>
      <c r="B161" s="4">
        <v>30.744</v>
      </c>
      <c r="C161" s="5">
        <v>8.54</v>
      </c>
      <c r="D161" s="6">
        <f t="shared" si="0"/>
        <v>8.4924240838307</v>
      </c>
      <c r="E161" s="6">
        <f t="shared" si="10"/>
        <v>20.0923428163822</v>
      </c>
      <c r="F161" s="5">
        <f t="shared" si="1"/>
        <v>0.00226346779934865</v>
      </c>
      <c r="G161" s="5">
        <f t="shared" si="2"/>
        <v>0.528085933212979</v>
      </c>
      <c r="H161" s="5">
        <f t="shared" si="3"/>
        <v>19.9997408258312</v>
      </c>
      <c r="I161" s="8">
        <f t="shared" si="4"/>
        <v>63.3703119855575</v>
      </c>
      <c r="J161" s="9">
        <f t="shared" si="5"/>
        <v>23.471323860468</v>
      </c>
      <c r="K161" s="10">
        <f t="shared" si="6"/>
        <v>86.8416358460256</v>
      </c>
      <c r="L161" s="5">
        <f t="shared" si="7"/>
        <v>0.72368029871688</v>
      </c>
      <c r="M161" s="5">
        <f t="shared" si="8"/>
        <v>6.14579999781702</v>
      </c>
      <c r="N161" s="8">
        <f t="shared" si="9"/>
        <v>1180.39879266137</v>
      </c>
      <c r="O161" s="12">
        <f t="shared" si="14"/>
        <v>0.073569743027464</v>
      </c>
    </row>
    <row r="162" ht="15.75" customHeight="1" spans="1:15">
      <c r="A162" s="4">
        <v>3.41</v>
      </c>
      <c r="B162" s="4">
        <v>30.672</v>
      </c>
      <c r="C162" s="5">
        <v>8.52</v>
      </c>
      <c r="D162" s="6">
        <f t="shared" si="0"/>
        <v>8.50290567530229</v>
      </c>
      <c r="E162" s="6">
        <f t="shared" si="10"/>
        <v>20.2624009298883</v>
      </c>
      <c r="F162" s="5">
        <f t="shared" si="1"/>
        <v>0.000292215936870639</v>
      </c>
      <c r="G162" s="5">
        <f t="shared" si="2"/>
        <v>0.520093528383355</v>
      </c>
      <c r="H162" s="5">
        <f t="shared" si="3"/>
        <v>20.169694389835</v>
      </c>
      <c r="I162" s="8">
        <f t="shared" si="4"/>
        <v>62.4112234060026</v>
      </c>
      <c r="J162" s="9">
        <f t="shared" si="5"/>
        <v>23.5292975664578</v>
      </c>
      <c r="K162" s="10">
        <f t="shared" si="6"/>
        <v>85.9405209724604</v>
      </c>
      <c r="L162" s="5">
        <f t="shared" si="7"/>
        <v>0.716171008103837</v>
      </c>
      <c r="M162" s="5">
        <f t="shared" si="8"/>
        <v>6.08953452929308</v>
      </c>
      <c r="N162" s="8">
        <f t="shared" si="9"/>
        <v>1180.33283998414</v>
      </c>
      <c r="O162" s="12">
        <f t="shared" si="14"/>
        <v>0.0728104125050146</v>
      </c>
    </row>
    <row r="163" ht="15.75" customHeight="1" spans="1:15">
      <c r="A163" s="4">
        <v>3.43</v>
      </c>
      <c r="B163" s="4">
        <v>30.564</v>
      </c>
      <c r="C163" s="5">
        <v>8.49</v>
      </c>
      <c r="D163" s="6">
        <f t="shared" si="0"/>
        <v>8.51322863137569</v>
      </c>
      <c r="E163" s="6">
        <f t="shared" si="10"/>
        <v>20.4326655025158</v>
      </c>
      <c r="F163" s="5">
        <f t="shared" si="1"/>
        <v>0.000539569315587648</v>
      </c>
      <c r="G163" s="5">
        <f t="shared" si="2"/>
        <v>0.512222085940614</v>
      </c>
      <c r="H163" s="5">
        <f t="shared" si="3"/>
        <v>20.3398559952821</v>
      </c>
      <c r="I163" s="8">
        <f t="shared" si="4"/>
        <v>61.4666503128737</v>
      </c>
      <c r="J163" s="9">
        <f t="shared" si="5"/>
        <v>23.5864637531721</v>
      </c>
      <c r="K163" s="10">
        <f t="shared" si="6"/>
        <v>85.0531140660458</v>
      </c>
      <c r="L163" s="5">
        <f t="shared" si="7"/>
        <v>0.708775950550381</v>
      </c>
      <c r="M163" s="5">
        <f t="shared" si="8"/>
        <v>6.03397171545603</v>
      </c>
      <c r="N163" s="8">
        <f t="shared" si="9"/>
        <v>1180.26855935941</v>
      </c>
      <c r="O163" s="12">
        <f t="shared" si="14"/>
        <v>0.0720625093260202</v>
      </c>
    </row>
    <row r="164" ht="15.75" customHeight="1" spans="1:15">
      <c r="A164" s="4">
        <v>3.46</v>
      </c>
      <c r="B164" s="4">
        <v>30.348</v>
      </c>
      <c r="C164" s="5">
        <v>8.43</v>
      </c>
      <c r="D164" s="6">
        <f t="shared" si="0"/>
        <v>8.52842086611876</v>
      </c>
      <c r="E164" s="6">
        <f t="shared" si="10"/>
        <v>20.6885181284994</v>
      </c>
      <c r="F164" s="5">
        <f t="shared" si="1"/>
        <v>0.00968666688756649</v>
      </c>
      <c r="G164" s="5">
        <f t="shared" si="2"/>
        <v>0.500637729627712</v>
      </c>
      <c r="H164" s="5">
        <f t="shared" si="3"/>
        <v>20.5954816065637</v>
      </c>
      <c r="I164" s="8">
        <f t="shared" si="4"/>
        <v>60.0765275553255</v>
      </c>
      <c r="J164" s="9">
        <f t="shared" si="5"/>
        <v>23.6707210516674</v>
      </c>
      <c r="K164" s="10">
        <f t="shared" si="6"/>
        <v>83.7472486069929</v>
      </c>
      <c r="L164" s="5">
        <f t="shared" si="7"/>
        <v>0.697893738391607</v>
      </c>
      <c r="M164" s="5">
        <f t="shared" si="8"/>
        <v>5.95193152083261</v>
      </c>
      <c r="N164" s="8">
        <f t="shared" si="9"/>
        <v>1180.17517413698</v>
      </c>
      <c r="O164" s="12">
        <f t="shared" si="14"/>
        <v>0.0709617101276804</v>
      </c>
    </row>
    <row r="165" ht="15.75" customHeight="1" spans="1:15">
      <c r="A165" s="4">
        <v>3.48</v>
      </c>
      <c r="B165" s="4">
        <v>30.168</v>
      </c>
      <c r="C165" s="5">
        <v>8.38</v>
      </c>
      <c r="D165" s="6">
        <f t="shared" si="0"/>
        <v>8.53835765827169</v>
      </c>
      <c r="E165" s="6">
        <f t="shared" si="10"/>
        <v>20.8592852816648</v>
      </c>
      <c r="F165" s="5">
        <f t="shared" si="1"/>
        <v>0.0250771479332934</v>
      </c>
      <c r="G165" s="5">
        <f t="shared" si="2"/>
        <v>0.493060744223417</v>
      </c>
      <c r="H165" s="5">
        <f t="shared" si="3"/>
        <v>20.7661496443728</v>
      </c>
      <c r="I165" s="8">
        <f t="shared" si="4"/>
        <v>59.16728930681</v>
      </c>
      <c r="J165" s="9">
        <f t="shared" si="5"/>
        <v>23.7259125262957</v>
      </c>
      <c r="K165" s="10">
        <f t="shared" si="6"/>
        <v>82.8932018331057</v>
      </c>
      <c r="L165" s="5">
        <f t="shared" si="7"/>
        <v>0.690776681942547</v>
      </c>
      <c r="M165" s="5">
        <f t="shared" si="8"/>
        <v>5.89809837241966</v>
      </c>
      <c r="N165" s="8">
        <f t="shared" si="9"/>
        <v>1180.11487699721</v>
      </c>
      <c r="O165" s="12">
        <f t="shared" si="14"/>
        <v>0.0702416378683628</v>
      </c>
    </row>
    <row r="166" ht="15.75" customHeight="1" spans="1:15">
      <c r="A166" s="4">
        <v>3.5</v>
      </c>
      <c r="B166" s="4">
        <v>29.988</v>
      </c>
      <c r="C166" s="5">
        <v>8.33</v>
      </c>
      <c r="D166" s="6">
        <f t="shared" si="0"/>
        <v>8.54814406038278</v>
      </c>
      <c r="E166" s="6">
        <f t="shared" si="10"/>
        <v>21.0302481628725</v>
      </c>
      <c r="F166" s="5">
        <f t="shared" si="1"/>
        <v>0.0475868310802861</v>
      </c>
      <c r="G166" s="5">
        <f t="shared" si="2"/>
        <v>0.485598433971271</v>
      </c>
      <c r="H166" s="5">
        <f t="shared" si="3"/>
        <v>20.9370149103021</v>
      </c>
      <c r="I166" s="8">
        <f t="shared" si="4"/>
        <v>58.2718120765525</v>
      </c>
      <c r="J166" s="9">
        <f t="shared" si="5"/>
        <v>23.7803315129432</v>
      </c>
      <c r="K166" s="10">
        <f t="shared" si="6"/>
        <v>82.0521435894957</v>
      </c>
      <c r="L166" s="5">
        <f t="shared" si="7"/>
        <v>0.683767863245798</v>
      </c>
      <c r="M166" s="5">
        <f t="shared" si="8"/>
        <v>5.84494619888519</v>
      </c>
      <c r="N166" s="8">
        <f t="shared" si="9"/>
        <v>1180.05609793248</v>
      </c>
      <c r="O166" s="12">
        <f t="shared" si="14"/>
        <v>0.0695324092924526</v>
      </c>
    </row>
    <row r="167" ht="15.75" customHeight="1" spans="1:15">
      <c r="A167" s="4">
        <v>3.52</v>
      </c>
      <c r="B167" s="4">
        <v>29.952</v>
      </c>
      <c r="C167" s="5">
        <v>8.32</v>
      </c>
      <c r="D167" s="6">
        <f t="shared" si="0"/>
        <v>8.55778234855525</v>
      </c>
      <c r="E167" s="6">
        <f t="shared" si="10"/>
        <v>21.2014038098436</v>
      </c>
      <c r="F167" s="5">
        <f t="shared" si="1"/>
        <v>0.0565404452844511</v>
      </c>
      <c r="G167" s="5">
        <f t="shared" si="2"/>
        <v>0.478249063301016</v>
      </c>
      <c r="H167" s="5">
        <f t="shared" si="3"/>
        <v>21.1080744193695</v>
      </c>
      <c r="I167" s="8">
        <f t="shared" si="4"/>
        <v>57.3898875961219</v>
      </c>
      <c r="J167" s="9">
        <f t="shared" si="5"/>
        <v>23.8339878159299</v>
      </c>
      <c r="K167" s="10">
        <f t="shared" si="6"/>
        <v>81.2238754120518</v>
      </c>
      <c r="L167" s="5">
        <f t="shared" si="7"/>
        <v>0.676865628433765</v>
      </c>
      <c r="M167" s="5">
        <f t="shared" si="8"/>
        <v>5.79246872735423</v>
      </c>
      <c r="N167" s="8">
        <f t="shared" si="9"/>
        <v>1179.99879573538</v>
      </c>
      <c r="O167" s="12">
        <f t="shared" si="14"/>
        <v>0.0688338629713877</v>
      </c>
    </row>
    <row r="168" ht="15.75" customHeight="1" spans="1:15">
      <c r="A168" s="4">
        <v>3.54</v>
      </c>
      <c r="B168" s="4">
        <v>29.988</v>
      </c>
      <c r="C168" s="5">
        <v>8.33</v>
      </c>
      <c r="D168" s="6">
        <f t="shared" si="0"/>
        <v>8.56727476444427</v>
      </c>
      <c r="E168" s="6">
        <f t="shared" si="10"/>
        <v>21.3727493051324</v>
      </c>
      <c r="F168" s="5">
        <f t="shared" si="1"/>
        <v>0.0562993138420816</v>
      </c>
      <c r="G168" s="5">
        <f t="shared" si="2"/>
        <v>0.47101092290967</v>
      </c>
      <c r="H168" s="5">
        <f t="shared" si="3"/>
        <v>21.2793252317699</v>
      </c>
      <c r="I168" s="8">
        <f t="shared" si="4"/>
        <v>56.5213107491604</v>
      </c>
      <c r="J168" s="9">
        <f t="shared" si="5"/>
        <v>23.8868911478774</v>
      </c>
      <c r="K168" s="10">
        <f t="shared" si="6"/>
        <v>80.4082018970378</v>
      </c>
      <c r="L168" s="5">
        <f t="shared" si="7"/>
        <v>0.670068349141982</v>
      </c>
      <c r="M168" s="5">
        <f t="shared" si="8"/>
        <v>5.74065965805693</v>
      </c>
      <c r="N168" s="8">
        <f t="shared" si="9"/>
        <v>1179.94293037092</v>
      </c>
      <c r="O168" s="12">
        <f t="shared" si="14"/>
        <v>0.0681458397922357</v>
      </c>
    </row>
    <row r="169" ht="15.75" customHeight="1" spans="1:15">
      <c r="A169" s="4">
        <v>3.56</v>
      </c>
      <c r="B169" s="4">
        <v>30.168</v>
      </c>
      <c r="C169" s="5">
        <v>8.38</v>
      </c>
      <c r="D169" s="6">
        <f t="shared" si="0"/>
        <v>8.57662351577828</v>
      </c>
      <c r="E169" s="6">
        <f t="shared" si="10"/>
        <v>21.544281775448</v>
      </c>
      <c r="F169" s="5">
        <f t="shared" si="1"/>
        <v>0.0386608069570113</v>
      </c>
      <c r="G169" s="5">
        <f t="shared" si="2"/>
        <v>0.463882329363986</v>
      </c>
      <c r="H169" s="5">
        <f t="shared" si="3"/>
        <v>21.450764452191</v>
      </c>
      <c r="I169" s="8">
        <f t="shared" si="4"/>
        <v>55.6658795236783</v>
      </c>
      <c r="J169" s="9">
        <f t="shared" si="5"/>
        <v>23.9390511293941</v>
      </c>
      <c r="K169" s="10">
        <f t="shared" si="6"/>
        <v>79.6049306530724</v>
      </c>
      <c r="L169" s="5">
        <f t="shared" si="7"/>
        <v>0.663374422108936</v>
      </c>
      <c r="M169" s="5">
        <f t="shared" si="8"/>
        <v>5.68951266842533</v>
      </c>
      <c r="N169" s="8">
        <f t="shared" si="9"/>
        <v>1179.88846294227</v>
      </c>
      <c r="O169" s="12">
        <f t="shared" si="14"/>
        <v>0.0674681829285478</v>
      </c>
    </row>
    <row r="170" ht="15.75" customHeight="1" spans="1:15">
      <c r="A170" s="4">
        <v>3.58</v>
      </c>
      <c r="B170" s="4">
        <v>30.456</v>
      </c>
      <c r="C170" s="5">
        <v>8.46</v>
      </c>
      <c r="D170" s="6">
        <f t="shared" si="0"/>
        <v>8.58583077687252</v>
      </c>
      <c r="E170" s="6">
        <f t="shared" si="10"/>
        <v>21.7159983909855</v>
      </c>
      <c r="F170" s="5">
        <f t="shared" si="1"/>
        <v>0.0158333844083416</v>
      </c>
      <c r="G170" s="5">
        <f t="shared" si="2"/>
        <v>0.456861624708915</v>
      </c>
      <c r="H170" s="5">
        <f t="shared" si="3"/>
        <v>21.6223892291401</v>
      </c>
      <c r="I170" s="8">
        <f t="shared" si="4"/>
        <v>54.8233949650698</v>
      </c>
      <c r="J170" s="9">
        <f t="shared" si="5"/>
        <v>23.9904772888158</v>
      </c>
      <c r="K170" s="10">
        <f t="shared" si="6"/>
        <v>78.8138722538855</v>
      </c>
      <c r="L170" s="5">
        <f t="shared" si="7"/>
        <v>0.656782268782379</v>
      </c>
      <c r="M170" s="5">
        <f t="shared" si="8"/>
        <v>5.63902141701591</v>
      </c>
      <c r="N170" s="8">
        <f t="shared" si="9"/>
        <v>1179.83535565758</v>
      </c>
      <c r="O170" s="12">
        <f t="shared" si="14"/>
        <v>0.0668007378113861</v>
      </c>
    </row>
    <row r="171" ht="15.75" customHeight="1" spans="1:15">
      <c r="A171" s="4">
        <v>3.61</v>
      </c>
      <c r="B171" s="4">
        <v>30.78</v>
      </c>
      <c r="C171" s="5">
        <v>8.55</v>
      </c>
      <c r="D171" s="6">
        <f t="shared" si="0"/>
        <v>8.59938104976817</v>
      </c>
      <c r="E171" s="6">
        <f t="shared" si="10"/>
        <v>21.9739798224785</v>
      </c>
      <c r="F171" s="5">
        <f t="shared" si="1"/>
        <v>0.00243848807620687</v>
      </c>
      <c r="G171" s="5">
        <f t="shared" si="2"/>
        <v>0.446529294277281</v>
      </c>
      <c r="H171" s="5">
        <f t="shared" si="3"/>
        <v>21.8801681814577</v>
      </c>
      <c r="I171" s="8">
        <f t="shared" si="4"/>
        <v>53.5835153132737</v>
      </c>
      <c r="J171" s="9">
        <f t="shared" si="5"/>
        <v>24.0662612271333</v>
      </c>
      <c r="K171" s="10">
        <f t="shared" si="6"/>
        <v>77.649776540407</v>
      </c>
      <c r="L171" s="5">
        <f t="shared" si="7"/>
        <v>0.647081471170058</v>
      </c>
      <c r="M171" s="5">
        <f t="shared" si="8"/>
        <v>5.56450014083591</v>
      </c>
      <c r="N171" s="8">
        <f t="shared" si="9"/>
        <v>1179.75816496296</v>
      </c>
      <c r="O171" s="12">
        <f t="shared" si="14"/>
        <v>0.0658183845185295</v>
      </c>
    </row>
    <row r="172" ht="15.75" customHeight="1" spans="1:15">
      <c r="A172" s="4">
        <v>3.63</v>
      </c>
      <c r="B172" s="4">
        <v>31.104</v>
      </c>
      <c r="C172" s="5">
        <v>8.64</v>
      </c>
      <c r="D172" s="6">
        <f t="shared" si="0"/>
        <v>8.60824388316015</v>
      </c>
      <c r="E172" s="6">
        <f t="shared" si="10"/>
        <v>22.1461447001417</v>
      </c>
      <c r="F172" s="5">
        <f t="shared" si="1"/>
        <v>0.00100845095674595</v>
      </c>
      <c r="G172" s="5">
        <f t="shared" si="2"/>
        <v>0.439771222032416</v>
      </c>
      <c r="H172" s="5">
        <f t="shared" si="3"/>
        <v>22.0522446560552</v>
      </c>
      <c r="I172" s="8">
        <f t="shared" si="4"/>
        <v>52.7725466438899</v>
      </c>
      <c r="J172" s="9">
        <f t="shared" si="5"/>
        <v>24.1158939105319</v>
      </c>
      <c r="K172" s="10">
        <f t="shared" si="6"/>
        <v>76.8884405544218</v>
      </c>
      <c r="L172" s="5">
        <f t="shared" si="7"/>
        <v>0.640737004620182</v>
      </c>
      <c r="M172" s="5">
        <f t="shared" si="8"/>
        <v>5.51562040073604</v>
      </c>
      <c r="N172" s="8">
        <f t="shared" si="9"/>
        <v>1179.70829966178</v>
      </c>
      <c r="O172" s="12">
        <f t="shared" si="14"/>
        <v>0.0651758070842305</v>
      </c>
    </row>
    <row r="173" ht="15.75" customHeight="1" spans="1:15">
      <c r="A173" s="4">
        <v>3.65</v>
      </c>
      <c r="B173" s="4">
        <v>31.356</v>
      </c>
      <c r="C173" s="5">
        <v>8.71</v>
      </c>
      <c r="D173" s="6">
        <f t="shared" si="0"/>
        <v>8.61697258051868</v>
      </c>
      <c r="E173" s="6">
        <f t="shared" si="10"/>
        <v>22.3184841517521</v>
      </c>
      <c r="F173" s="5">
        <f t="shared" si="1"/>
        <v>0.00865410077535415</v>
      </c>
      <c r="G173" s="5">
        <f t="shared" si="2"/>
        <v>0.433115430961601</v>
      </c>
      <c r="H173" s="5">
        <f t="shared" si="3"/>
        <v>22.2244970425509</v>
      </c>
      <c r="I173" s="8">
        <f t="shared" si="4"/>
        <v>51.9738517153922</v>
      </c>
      <c r="J173" s="9">
        <f t="shared" si="5"/>
        <v>24.1648253918535</v>
      </c>
      <c r="K173" s="10">
        <f t="shared" si="6"/>
        <v>76.1386771072456</v>
      </c>
      <c r="L173" s="5">
        <f t="shared" si="7"/>
        <v>0.634488975893714</v>
      </c>
      <c r="M173" s="5">
        <f t="shared" si="8"/>
        <v>5.46737410791751</v>
      </c>
      <c r="N173" s="8">
        <f t="shared" si="9"/>
        <v>1179.65967047774</v>
      </c>
      <c r="O173" s="12">
        <f t="shared" si="14"/>
        <v>0.0645429177691657</v>
      </c>
    </row>
    <row r="174" ht="15.75" customHeight="1" spans="1:15">
      <c r="A174" s="4">
        <v>3.67</v>
      </c>
      <c r="B174" s="4">
        <v>31.536</v>
      </c>
      <c r="C174" s="5">
        <v>8.76</v>
      </c>
      <c r="D174" s="6">
        <f t="shared" si="0"/>
        <v>8.62556917194796</v>
      </c>
      <c r="E174" s="6">
        <f t="shared" si="10"/>
        <v>22.490995535191</v>
      </c>
      <c r="F174" s="5">
        <f t="shared" si="1"/>
        <v>0.0180716475307565</v>
      </c>
      <c r="G174" s="5">
        <f t="shared" si="2"/>
        <v>0.426560373073313</v>
      </c>
      <c r="H174" s="5">
        <f t="shared" si="3"/>
        <v>22.3969226785766</v>
      </c>
      <c r="I174" s="8">
        <f t="shared" si="4"/>
        <v>51.1872447687975</v>
      </c>
      <c r="J174" s="9">
        <f t="shared" si="5"/>
        <v>24.2130647823833</v>
      </c>
      <c r="K174" s="10">
        <f t="shared" si="6"/>
        <v>75.4003095511808</v>
      </c>
      <c r="L174" s="5">
        <f t="shared" si="7"/>
        <v>0.628335912926506</v>
      </c>
      <c r="M174" s="5">
        <f t="shared" si="8"/>
        <v>5.41975488016665</v>
      </c>
      <c r="N174" s="8">
        <f t="shared" si="9"/>
        <v>1179.61224420587</v>
      </c>
      <c r="O174" s="12">
        <f t="shared" si="14"/>
        <v>0.0639195718097527</v>
      </c>
    </row>
    <row r="175" ht="15.75" customHeight="1" spans="1:15">
      <c r="A175" s="4">
        <v>3.69</v>
      </c>
      <c r="B175" s="4">
        <v>31.5</v>
      </c>
      <c r="C175" s="5">
        <v>8.75</v>
      </c>
      <c r="D175" s="6">
        <f t="shared" si="0"/>
        <v>8.63403565682728</v>
      </c>
      <c r="E175" s="6">
        <f t="shared" si="10"/>
        <v>22.6636762483276</v>
      </c>
      <c r="F175" s="5">
        <f t="shared" si="1"/>
        <v>0.0134477288874805</v>
      </c>
      <c r="G175" s="5">
        <f t="shared" si="2"/>
        <v>0.42010452380436</v>
      </c>
      <c r="H175" s="5">
        <f t="shared" si="3"/>
        <v>22.5695189420585</v>
      </c>
      <c r="I175" s="8">
        <f t="shared" si="4"/>
        <v>50.4125428565232</v>
      </c>
      <c r="J175" s="9">
        <f t="shared" si="5"/>
        <v>24.2606211006062</v>
      </c>
      <c r="K175" s="10">
        <f t="shared" si="6"/>
        <v>74.6731639571293</v>
      </c>
      <c r="L175" s="5">
        <f t="shared" si="7"/>
        <v>0.622276366309411</v>
      </c>
      <c r="M175" s="5">
        <f t="shared" si="8"/>
        <v>5.37275633511637</v>
      </c>
      <c r="N175" s="8">
        <f t="shared" si="9"/>
        <v>1179.56598858028</v>
      </c>
      <c r="O175" s="12">
        <f t="shared" si="14"/>
        <v>0.0633056265440526</v>
      </c>
    </row>
    <row r="176" ht="15.75" customHeight="1" spans="1:15">
      <c r="A176" s="4">
        <v>3.71</v>
      </c>
      <c r="B176" s="4">
        <v>31.356</v>
      </c>
      <c r="C176" s="5">
        <v>8.71</v>
      </c>
      <c r="D176" s="6">
        <f t="shared" si="0"/>
        <v>8.64237400427595</v>
      </c>
      <c r="E176" s="6">
        <f t="shared" si="10"/>
        <v>22.8365237284131</v>
      </c>
      <c r="F176" s="5">
        <f t="shared" si="1"/>
        <v>0.0045732752976688</v>
      </c>
      <c r="G176" s="5">
        <f t="shared" si="2"/>
        <v>0.41374638166531</v>
      </c>
      <c r="H176" s="5">
        <f t="shared" si="3"/>
        <v>22.7422832506068</v>
      </c>
      <c r="I176" s="8">
        <f t="shared" si="4"/>
        <v>49.6495657998372</v>
      </c>
      <c r="J176" s="9">
        <f t="shared" si="5"/>
        <v>24.3075032722562</v>
      </c>
      <c r="K176" s="10">
        <f t="shared" si="6"/>
        <v>73.9570690720934</v>
      </c>
      <c r="L176" s="5">
        <f t="shared" si="7"/>
        <v>0.616308908934112</v>
      </c>
      <c r="M176" s="5">
        <f t="shared" si="8"/>
        <v>5.32637209317584</v>
      </c>
      <c r="N176" s="8">
        <f t="shared" si="9"/>
        <v>1179.52087224675</v>
      </c>
      <c r="O176" s="12">
        <f t="shared" si="14"/>
        <v>0.0627009413841232</v>
      </c>
    </row>
    <row r="177" ht="15.75" customHeight="1" spans="1:15">
      <c r="A177" s="4">
        <v>3.73</v>
      </c>
      <c r="B177" s="4">
        <v>31.14</v>
      </c>
      <c r="C177" s="5">
        <v>8.65</v>
      </c>
      <c r="D177" s="6">
        <f t="shared" si="0"/>
        <v>8.65058615361135</v>
      </c>
      <c r="E177" s="6">
        <f t="shared" si="10"/>
        <v>23.0095354514853</v>
      </c>
      <c r="F177" s="5">
        <f t="shared" si="1"/>
        <v>3.43576056100279e-7</v>
      </c>
      <c r="G177" s="5">
        <f t="shared" si="2"/>
        <v>0.407484467891273</v>
      </c>
      <c r="H177" s="5">
        <f t="shared" si="3"/>
        <v>22.9152130609153</v>
      </c>
      <c r="I177" s="8">
        <f t="shared" si="4"/>
        <v>48.8981361469528</v>
      </c>
      <c r="J177" s="9">
        <f t="shared" si="5"/>
        <v>24.3537201304064</v>
      </c>
      <c r="K177" s="10">
        <f t="shared" si="6"/>
        <v>73.2518562773592</v>
      </c>
      <c r="L177" s="5">
        <f t="shared" si="7"/>
        <v>0.61043213564466</v>
      </c>
      <c r="M177" s="5">
        <f t="shared" si="8"/>
        <v>5.2805957803271</v>
      </c>
      <c r="N177" s="8">
        <f t="shared" si="9"/>
        <v>1179.47686473626</v>
      </c>
      <c r="O177" s="12">
        <f t="shared" si="14"/>
        <v>0.0621053777886002</v>
      </c>
    </row>
    <row r="178" ht="15.75" customHeight="1" spans="1:15">
      <c r="A178" s="4">
        <v>3.75</v>
      </c>
      <c r="B178" s="4">
        <v>30.888</v>
      </c>
      <c r="C178" s="5">
        <v>8.58</v>
      </c>
      <c r="D178" s="6">
        <f t="shared" si="0"/>
        <v>8.65867401479991</v>
      </c>
      <c r="E178" s="6">
        <f t="shared" si="10"/>
        <v>23.1827089317813</v>
      </c>
      <c r="F178" s="5">
        <f t="shared" si="1"/>
        <v>0.00618960060473675</v>
      </c>
      <c r="G178" s="5">
        <f t="shared" si="2"/>
        <v>0.401317326097975</v>
      </c>
      <c r="H178" s="5">
        <f t="shared" si="3"/>
        <v>23.08830586817</v>
      </c>
      <c r="I178" s="8">
        <f t="shared" si="4"/>
        <v>48.1580791317569</v>
      </c>
      <c r="J178" s="9">
        <f t="shared" si="5"/>
        <v>24.3992804155967</v>
      </c>
      <c r="K178" s="10">
        <f t="shared" si="6"/>
        <v>72.5573595473537</v>
      </c>
      <c r="L178" s="5">
        <f t="shared" si="7"/>
        <v>0.604644662894614</v>
      </c>
      <c r="M178" s="5">
        <f t="shared" si="8"/>
        <v>5.23542103079305</v>
      </c>
      <c r="N178" s="8">
        <f t="shared" si="9"/>
        <v>1179.43393643921</v>
      </c>
      <c r="O178" s="12">
        <f t="shared" si="14"/>
        <v>0.0615187992355124</v>
      </c>
    </row>
    <row r="179" ht="15.75" customHeight="1" spans="1:15">
      <c r="A179" s="4">
        <v>3.78</v>
      </c>
      <c r="B179" s="4">
        <v>30.78</v>
      </c>
      <c r="C179" s="5">
        <v>8.55</v>
      </c>
      <c r="D179" s="6">
        <f t="shared" si="0"/>
        <v>8.67057687332922</v>
      </c>
      <c r="E179" s="6">
        <f t="shared" si="10"/>
        <v>23.4428262379812</v>
      </c>
      <c r="F179" s="5">
        <f t="shared" si="1"/>
        <v>0.0145387823818513</v>
      </c>
      <c r="G179" s="5">
        <f t="shared" si="2"/>
        <v>0.392241179192824</v>
      </c>
      <c r="H179" s="5">
        <f t="shared" si="3"/>
        <v>23.348245312197</v>
      </c>
      <c r="I179" s="8">
        <f t="shared" si="4"/>
        <v>47.0689415031388</v>
      </c>
      <c r="J179" s="9">
        <f t="shared" si="5"/>
        <v>24.4664086617478</v>
      </c>
      <c r="K179" s="10">
        <f t="shared" si="6"/>
        <v>71.5353501648867</v>
      </c>
      <c r="L179" s="5">
        <f t="shared" si="7"/>
        <v>0.596127918040722</v>
      </c>
      <c r="M179" s="5">
        <f t="shared" si="8"/>
        <v>5.16877293970978</v>
      </c>
      <c r="N179" s="8">
        <f t="shared" si="9"/>
        <v>1179.37150479534</v>
      </c>
      <c r="O179" s="12">
        <f t="shared" si="14"/>
        <v>0.0606554846153424</v>
      </c>
    </row>
    <row r="180" ht="15.75" customHeight="1" spans="1:15">
      <c r="A180" s="4">
        <v>3.8</v>
      </c>
      <c r="B180" s="4">
        <v>30.744</v>
      </c>
      <c r="C180" s="5">
        <v>8.54</v>
      </c>
      <c r="D180" s="6">
        <f t="shared" si="0"/>
        <v>8.67836218162862</v>
      </c>
      <c r="E180" s="6">
        <f t="shared" si="10"/>
        <v>23.6163934816138</v>
      </c>
      <c r="F180" s="5">
        <f t="shared" si="1"/>
        <v>0.0191440933050314</v>
      </c>
      <c r="G180" s="5">
        <f t="shared" si="2"/>
        <v>0.386304739500358</v>
      </c>
      <c r="H180" s="5">
        <f t="shared" si="3"/>
        <v>23.5217349006272</v>
      </c>
      <c r="I180" s="8">
        <f t="shared" si="4"/>
        <v>46.356568740043</v>
      </c>
      <c r="J180" s="9">
        <f t="shared" si="5"/>
        <v>24.5103651487275</v>
      </c>
      <c r="K180" s="10">
        <f t="shared" si="6"/>
        <v>70.8669338887705</v>
      </c>
      <c r="L180" s="5">
        <f t="shared" si="7"/>
        <v>0.590557782406421</v>
      </c>
      <c r="M180" s="5">
        <f t="shared" si="8"/>
        <v>5.12507432490235</v>
      </c>
      <c r="N180" s="8">
        <f t="shared" si="9"/>
        <v>1179.33115040636</v>
      </c>
      <c r="O180" s="12">
        <f t="shared" si="14"/>
        <v>0.0600907843944865</v>
      </c>
    </row>
    <row r="181" ht="15.75" customHeight="1" spans="1:15">
      <c r="A181" s="4">
        <v>3.82</v>
      </c>
      <c r="B181" s="4">
        <v>30.816</v>
      </c>
      <c r="C181" s="5">
        <v>8.56</v>
      </c>
      <c r="D181" s="6">
        <f t="shared" si="0"/>
        <v>8.68602966187819</v>
      </c>
      <c r="E181" s="6">
        <f t="shared" si="10"/>
        <v>23.7901140748513</v>
      </c>
      <c r="F181" s="5">
        <f t="shared" si="1"/>
        <v>0.0158834756731297</v>
      </c>
      <c r="G181" s="5">
        <f t="shared" si="2"/>
        <v>0.380458145846738</v>
      </c>
      <c r="H181" s="5">
        <f t="shared" si="3"/>
        <v>23.6953790139479</v>
      </c>
      <c r="I181" s="8">
        <f t="shared" si="4"/>
        <v>45.6549775016085</v>
      </c>
      <c r="J181" s="9">
        <f t="shared" si="5"/>
        <v>24.5536949286181</v>
      </c>
      <c r="K181" s="10">
        <f t="shared" si="6"/>
        <v>70.2086724302266</v>
      </c>
      <c r="L181" s="5">
        <f t="shared" si="7"/>
        <v>0.585072270251888</v>
      </c>
      <c r="M181" s="5">
        <f t="shared" si="8"/>
        <v>5.08195509375031</v>
      </c>
      <c r="N181" s="8">
        <f t="shared" si="9"/>
        <v>1179.29177801103</v>
      </c>
      <c r="O181" s="12">
        <f t="shared" si="14"/>
        <v>0.0595346069050351</v>
      </c>
    </row>
    <row r="182" ht="15.75" customHeight="1" spans="1:15">
      <c r="A182" s="4">
        <v>3.84</v>
      </c>
      <c r="B182" s="4">
        <v>30.924</v>
      </c>
      <c r="C182" s="5">
        <v>8.59</v>
      </c>
      <c r="D182" s="6">
        <f t="shared" si="0"/>
        <v>8.69358109736624</v>
      </c>
      <c r="E182" s="6">
        <f t="shared" si="10"/>
        <v>23.9639856967987</v>
      </c>
      <c r="F182" s="5">
        <f t="shared" si="1"/>
        <v>0.0107290437315948</v>
      </c>
      <c r="G182" s="5">
        <f t="shared" si="2"/>
        <v>0.374700038442069</v>
      </c>
      <c r="H182" s="5">
        <f t="shared" si="3"/>
        <v>23.8691753134765</v>
      </c>
      <c r="I182" s="8">
        <f t="shared" si="4"/>
        <v>44.9640046130482</v>
      </c>
      <c r="J182" s="9">
        <f t="shared" si="5"/>
        <v>24.5964063280783</v>
      </c>
      <c r="K182" s="10">
        <f t="shared" si="6"/>
        <v>69.5604109411266</v>
      </c>
      <c r="L182" s="5">
        <f t="shared" si="7"/>
        <v>0.579670091176055</v>
      </c>
      <c r="M182" s="5">
        <f t="shared" si="8"/>
        <v>5.03940894735672</v>
      </c>
      <c r="N182" s="8">
        <f t="shared" si="9"/>
        <v>1179.25336156837</v>
      </c>
      <c r="O182" s="12">
        <f t="shared" si="14"/>
        <v>0.0589868243823477</v>
      </c>
    </row>
    <row r="183" ht="15.75" customHeight="1" spans="1:15">
      <c r="A183" s="4">
        <v>3.86</v>
      </c>
      <c r="B183" s="4">
        <v>30.996</v>
      </c>
      <c r="C183" s="5">
        <v>8.61</v>
      </c>
      <c r="D183" s="6">
        <f t="shared" si="0"/>
        <v>8.70101824439163</v>
      </c>
      <c r="E183" s="6">
        <f t="shared" si="10"/>
        <v>24.1380060616865</v>
      </c>
      <c r="F183" s="5">
        <f t="shared" si="1"/>
        <v>0.00828432081213394</v>
      </c>
      <c r="G183" s="5">
        <f t="shared" si="2"/>
        <v>0.369029078076425</v>
      </c>
      <c r="H183" s="5">
        <f t="shared" si="3"/>
        <v>24.0431214959254</v>
      </c>
      <c r="I183" s="8">
        <f t="shared" si="4"/>
        <v>44.283489369171</v>
      </c>
      <c r="J183" s="9">
        <f t="shared" si="5"/>
        <v>24.638507582543</v>
      </c>
      <c r="K183" s="10">
        <f t="shared" si="6"/>
        <v>68.921996951714</v>
      </c>
      <c r="L183" s="5">
        <f t="shared" si="7"/>
        <v>0.574349974597617</v>
      </c>
      <c r="M183" s="5">
        <f t="shared" si="8"/>
        <v>4.99742960763973</v>
      </c>
      <c r="N183" s="8">
        <f t="shared" si="9"/>
        <v>1179.21587576822</v>
      </c>
      <c r="O183" s="12">
        <f t="shared" si="14"/>
        <v>0.058447310936018</v>
      </c>
    </row>
    <row r="184" ht="15.75" customHeight="1" spans="1:15">
      <c r="A184" s="4">
        <v>3.88</v>
      </c>
      <c r="B184" s="4">
        <v>30.96</v>
      </c>
      <c r="C184" s="5">
        <v>8.6</v>
      </c>
      <c r="D184" s="6">
        <f t="shared" si="0"/>
        <v>8.70834283267218</v>
      </c>
      <c r="E184" s="6">
        <f t="shared" si="10"/>
        <v>24.3121729183399</v>
      </c>
      <c r="F184" s="5">
        <f t="shared" si="1"/>
        <v>0.0117381693914321</v>
      </c>
      <c r="G184" s="5">
        <f t="shared" si="2"/>
        <v>0.363443945808378</v>
      </c>
      <c r="H184" s="5">
        <f t="shared" si="3"/>
        <v>24.2172152928664</v>
      </c>
      <c r="I184" s="8">
        <f t="shared" si="4"/>
        <v>43.6132734970053</v>
      </c>
      <c r="J184" s="9">
        <f t="shared" si="5"/>
        <v>24.6800068365577</v>
      </c>
      <c r="K184" s="10">
        <f t="shared" si="6"/>
        <v>68.293280333563</v>
      </c>
      <c r="L184" s="5">
        <f t="shared" si="7"/>
        <v>0.569110669446358</v>
      </c>
      <c r="M184" s="5">
        <f t="shared" si="8"/>
        <v>4.95601081927046</v>
      </c>
      <c r="N184" s="8">
        <f t="shared" si="9"/>
        <v>1179.17929601003</v>
      </c>
      <c r="O184" s="12">
        <f t="shared" si="14"/>
        <v>0.0579159425243012</v>
      </c>
    </row>
    <row r="185" ht="15.75" customHeight="1" spans="1:15">
      <c r="A185" s="4">
        <v>3.9</v>
      </c>
      <c r="B185" s="4">
        <v>30.924</v>
      </c>
      <c r="C185" s="5">
        <v>8.59</v>
      </c>
      <c r="D185" s="6">
        <f t="shared" si="0"/>
        <v>8.71555656574705</v>
      </c>
      <c r="E185" s="6">
        <f t="shared" si="10"/>
        <v>24.4864840496549</v>
      </c>
      <c r="F185" s="5">
        <f t="shared" si="1"/>
        <v>0.0157644512021921</v>
      </c>
      <c r="G185" s="5">
        <f t="shared" si="2"/>
        <v>0.357943342658237</v>
      </c>
      <c r="H185" s="5">
        <f t="shared" si="3"/>
        <v>24.3914544702033</v>
      </c>
      <c r="I185" s="8">
        <f t="shared" si="4"/>
        <v>42.9532011189884</v>
      </c>
      <c r="J185" s="9">
        <f t="shared" si="5"/>
        <v>24.720912144141</v>
      </c>
      <c r="K185" s="10">
        <f t="shared" si="6"/>
        <v>67.6741132631294</v>
      </c>
      <c r="L185" s="5">
        <f t="shared" si="7"/>
        <v>0.563950943859411</v>
      </c>
      <c r="M185" s="5">
        <f t="shared" si="8"/>
        <v>4.91514635151314</v>
      </c>
      <c r="N185" s="8">
        <f t="shared" si="9"/>
        <v>1179.1435983823</v>
      </c>
      <c r="O185" s="12">
        <f t="shared" si="14"/>
        <v>0.0573925969287995</v>
      </c>
    </row>
    <row r="186" ht="15.75" customHeight="1" spans="1:15">
      <c r="A186" s="4">
        <v>3.93</v>
      </c>
      <c r="B186" s="4">
        <v>30.852</v>
      </c>
      <c r="C186" s="5">
        <v>8.57</v>
      </c>
      <c r="D186" s="6">
        <f t="shared" si="0"/>
        <v>8.72617297498757</v>
      </c>
      <c r="E186" s="6">
        <f t="shared" si="10"/>
        <v>24.7482692389045</v>
      </c>
      <c r="F186" s="5">
        <f t="shared" si="1"/>
        <v>0.0243899981164686</v>
      </c>
      <c r="G186" s="5">
        <f t="shared" si="2"/>
        <v>0.349848136818821</v>
      </c>
      <c r="H186" s="5">
        <f t="shared" si="3"/>
        <v>24.6530810204495</v>
      </c>
      <c r="I186" s="8">
        <f t="shared" si="4"/>
        <v>41.9817764182585</v>
      </c>
      <c r="J186" s="9">
        <f t="shared" si="5"/>
        <v>24.7811738523926</v>
      </c>
      <c r="K186" s="10">
        <f t="shared" si="6"/>
        <v>66.7629502706511</v>
      </c>
      <c r="L186" s="5">
        <f t="shared" si="7"/>
        <v>0.556357918922093</v>
      </c>
      <c r="M186" s="5">
        <f t="shared" si="8"/>
        <v>4.85487543651829</v>
      </c>
      <c r="N186" s="8">
        <f t="shared" si="9"/>
        <v>1179.09165527063</v>
      </c>
      <c r="O186" s="12">
        <f t="shared" si="14"/>
        <v>0.0566223583825867</v>
      </c>
    </row>
    <row r="187" ht="15.75" customHeight="1" spans="1:15">
      <c r="A187" s="4">
        <v>3.95</v>
      </c>
      <c r="B187" s="4">
        <v>30.816</v>
      </c>
      <c r="C187" s="5">
        <v>8.56</v>
      </c>
      <c r="D187" s="6">
        <f t="shared" si="0"/>
        <v>8.73311685479313</v>
      </c>
      <c r="E187" s="6">
        <f t="shared" si="10"/>
        <v>24.9229315760004</v>
      </c>
      <c r="F187" s="5">
        <f t="shared" si="1"/>
        <v>0.0299694454134641</v>
      </c>
      <c r="G187" s="5">
        <f t="shared" si="2"/>
        <v>0.344553301712471</v>
      </c>
      <c r="H187" s="5">
        <f t="shared" si="3"/>
        <v>24.8276740952411</v>
      </c>
      <c r="I187" s="8">
        <f t="shared" si="4"/>
        <v>41.3463962054965</v>
      </c>
      <c r="J187" s="9">
        <f t="shared" si="5"/>
        <v>24.8206289396961</v>
      </c>
      <c r="K187" s="10">
        <f t="shared" si="6"/>
        <v>66.1670251451926</v>
      </c>
      <c r="L187" s="5">
        <f t="shared" si="7"/>
        <v>0.551391876209938</v>
      </c>
      <c r="M187" s="5">
        <f t="shared" si="8"/>
        <v>4.81536968772502</v>
      </c>
      <c r="N187" s="8">
        <f t="shared" si="9"/>
        <v>1179.05806269944</v>
      </c>
      <c r="O187" s="12">
        <f t="shared" si="14"/>
        <v>0.0561185468624876</v>
      </c>
    </row>
    <row r="188" ht="15.75" customHeight="1" spans="1:15">
      <c r="A188" s="4">
        <v>3.97</v>
      </c>
      <c r="B188" s="4">
        <v>30.816</v>
      </c>
      <c r="C188" s="5">
        <v>8.56</v>
      </c>
      <c r="D188" s="6">
        <f t="shared" si="0"/>
        <v>8.73995564128904</v>
      </c>
      <c r="E188" s="6">
        <f t="shared" si="10"/>
        <v>25.0977306888262</v>
      </c>
      <c r="F188" s="5">
        <f t="shared" si="1"/>
        <v>0.03238403283175</v>
      </c>
      <c r="G188" s="5">
        <f t="shared" si="2"/>
        <v>0.339338602173108</v>
      </c>
      <c r="H188" s="5">
        <f t="shared" si="3"/>
        <v>25.0024049940246</v>
      </c>
      <c r="I188" s="8">
        <f t="shared" si="4"/>
        <v>40.720632260773</v>
      </c>
      <c r="J188" s="9">
        <f t="shared" si="5"/>
        <v>24.8595175625236</v>
      </c>
      <c r="K188" s="10">
        <f t="shared" si="6"/>
        <v>65.5801498232966</v>
      </c>
      <c r="L188" s="5">
        <f t="shared" si="7"/>
        <v>0.546501248527472</v>
      </c>
      <c r="M188" s="5">
        <f t="shared" si="8"/>
        <v>4.77639667003918</v>
      </c>
      <c r="N188" s="8">
        <f t="shared" si="9"/>
        <v>1179.02527371166</v>
      </c>
      <c r="O188" s="12">
        <f t="shared" si="14"/>
        <v>0.0556223443937258</v>
      </c>
    </row>
    <row r="189" ht="15.75" customHeight="1" spans="1:15">
      <c r="A189" s="4">
        <v>3.99</v>
      </c>
      <c r="B189" s="4">
        <v>30.888</v>
      </c>
      <c r="C189" s="5">
        <v>8.58</v>
      </c>
      <c r="D189" s="6">
        <f t="shared" si="0"/>
        <v>8.74669092502758</v>
      </c>
      <c r="E189" s="6">
        <f t="shared" si="10"/>
        <v>25.2726645073267</v>
      </c>
      <c r="F189" s="5">
        <f t="shared" si="1"/>
        <v>0.0277858644865511</v>
      </c>
      <c r="G189" s="5">
        <f t="shared" si="2"/>
        <v>0.334202825375599</v>
      </c>
      <c r="H189" s="5">
        <f t="shared" si="3"/>
        <v>25.1772716308796</v>
      </c>
      <c r="I189" s="8">
        <f t="shared" si="4"/>
        <v>40.1043390450719</v>
      </c>
      <c r="J189" s="9">
        <f t="shared" si="5"/>
        <v>24.8978473726369</v>
      </c>
      <c r="K189" s="10">
        <f t="shared" si="6"/>
        <v>65.0021864177088</v>
      </c>
      <c r="L189" s="5">
        <f t="shared" si="7"/>
        <v>0.54168488681424</v>
      </c>
      <c r="M189" s="5">
        <f t="shared" si="8"/>
        <v>4.73795028372271</v>
      </c>
      <c r="N189" s="8">
        <f t="shared" si="9"/>
        <v>1178.99326725774</v>
      </c>
      <c r="O189" s="12">
        <f t="shared" si="14"/>
        <v>0.0551336366567211</v>
      </c>
    </row>
    <row r="190" ht="15.75" customHeight="1" spans="1:15">
      <c r="A190" s="4">
        <v>4.01</v>
      </c>
      <c r="B190" s="4">
        <v>31.104</v>
      </c>
      <c r="C190" s="5">
        <v>8.64</v>
      </c>
      <c r="D190" s="6">
        <f t="shared" si="0"/>
        <v>8.75332427248853</v>
      </c>
      <c r="E190" s="6">
        <f t="shared" si="10"/>
        <v>25.4477309927765</v>
      </c>
      <c r="F190" s="5">
        <f t="shared" si="1"/>
        <v>0.012842390735055</v>
      </c>
      <c r="G190" s="5">
        <f t="shared" si="2"/>
        <v>0.329144776850514</v>
      </c>
      <c r="H190" s="5">
        <f t="shared" si="3"/>
        <v>25.3522719514558</v>
      </c>
      <c r="I190" s="8">
        <f t="shared" si="4"/>
        <v>39.4973732220617</v>
      </c>
      <c r="J190" s="9">
        <f t="shared" si="5"/>
        <v>24.9356259336726</v>
      </c>
      <c r="K190" s="10">
        <f t="shared" si="6"/>
        <v>64.4329991557343</v>
      </c>
      <c r="L190" s="5">
        <f t="shared" si="7"/>
        <v>0.53694165963112</v>
      </c>
      <c r="M190" s="5">
        <f t="shared" si="8"/>
        <v>4.70002446215935</v>
      </c>
      <c r="N190" s="8">
        <f t="shared" si="9"/>
        <v>1178.96202287444</v>
      </c>
      <c r="O190" s="12">
        <f t="shared" si="14"/>
        <v>0.0546523110207056</v>
      </c>
    </row>
    <row r="191" ht="15.75" customHeight="1" spans="1:15">
      <c r="A191" s="4">
        <v>4.03</v>
      </c>
      <c r="B191" s="4">
        <v>31.392</v>
      </c>
      <c r="C191" s="5">
        <v>8.72</v>
      </c>
      <c r="D191" s="6">
        <f t="shared" si="0"/>
        <v>8.75985722644352</v>
      </c>
      <c r="E191" s="6">
        <f t="shared" si="10"/>
        <v>25.6229281373053</v>
      </c>
      <c r="F191" s="5">
        <f t="shared" si="1"/>
        <v>0.00158859849976999</v>
      </c>
      <c r="G191" s="5">
        <f t="shared" si="2"/>
        <v>0.324163280206322</v>
      </c>
      <c r="H191" s="5">
        <f t="shared" si="3"/>
        <v>25.5274039324943</v>
      </c>
      <c r="I191" s="8">
        <f t="shared" si="4"/>
        <v>38.8995936247587</v>
      </c>
      <c r="J191" s="9">
        <f t="shared" si="5"/>
        <v>24.9728607216444</v>
      </c>
      <c r="K191" s="10">
        <f t="shared" si="6"/>
        <v>63.872454346403</v>
      </c>
      <c r="L191" s="5">
        <f t="shared" si="7"/>
        <v>0.532270452886692</v>
      </c>
      <c r="M191" s="5">
        <f t="shared" si="8"/>
        <v>4.66261317314185</v>
      </c>
      <c r="N191" s="8">
        <f t="shared" si="9"/>
        <v>1178.93152066786</v>
      </c>
      <c r="O191" s="12">
        <f t="shared" si="14"/>
        <v>0.0541782565201238</v>
      </c>
    </row>
    <row r="192" ht="15.75" customHeight="1" spans="1:15">
      <c r="A192" s="4">
        <v>4.05</v>
      </c>
      <c r="B192" s="4">
        <v>31.752</v>
      </c>
      <c r="C192" s="5">
        <v>8.82</v>
      </c>
      <c r="D192" s="6">
        <f t="shared" si="0"/>
        <v>8.76629130631484</v>
      </c>
      <c r="E192" s="6">
        <f t="shared" si="10"/>
        <v>25.7982539634316</v>
      </c>
      <c r="F192" s="5">
        <f t="shared" si="1"/>
        <v>0.0028846237773659</v>
      </c>
      <c r="G192" s="5">
        <f t="shared" si="2"/>
        <v>0.319257176855785</v>
      </c>
      <c r="H192" s="5">
        <f t="shared" si="3"/>
        <v>25.702665581358</v>
      </c>
      <c r="I192" s="8">
        <f t="shared" si="4"/>
        <v>38.3108612226942</v>
      </c>
      <c r="J192" s="9">
        <f t="shared" si="5"/>
        <v>25.0095591254626</v>
      </c>
      <c r="K192" s="10">
        <f t="shared" si="6"/>
        <v>63.3204203481568</v>
      </c>
      <c r="L192" s="5">
        <f t="shared" si="7"/>
        <v>0.527670169567974</v>
      </c>
      <c r="M192" s="5">
        <f t="shared" si="8"/>
        <v>4.62571042008541</v>
      </c>
      <c r="N192" s="8">
        <f t="shared" si="9"/>
        <v>1178.90174129699</v>
      </c>
      <c r="O192" s="12">
        <f t="shared" si="14"/>
        <v>0.0537113638313011</v>
      </c>
    </row>
    <row r="193" ht="15.75" customHeight="1" spans="1:15">
      <c r="A193" s="4">
        <v>4.07</v>
      </c>
      <c r="B193" s="4">
        <v>32.076</v>
      </c>
      <c r="C193" s="5">
        <v>8.91</v>
      </c>
      <c r="D193" s="6">
        <f t="shared" si="0"/>
        <v>8.77262800852886</v>
      </c>
      <c r="E193" s="6">
        <f t="shared" si="10"/>
        <v>25.9737065236022</v>
      </c>
      <c r="F193" s="5">
        <f t="shared" si="1"/>
        <v>0.0188710640407484</v>
      </c>
      <c r="G193" s="5">
        <f t="shared" si="2"/>
        <v>0.314425325746497</v>
      </c>
      <c r="H193" s="5">
        <f t="shared" si="3"/>
        <v>25.8780549355676</v>
      </c>
      <c r="I193" s="8">
        <f t="shared" si="4"/>
        <v>37.7310390895797</v>
      </c>
      <c r="J193" s="9">
        <f t="shared" si="5"/>
        <v>25.0457284474703</v>
      </c>
      <c r="K193" s="10">
        <f t="shared" si="6"/>
        <v>62.77676753705</v>
      </c>
      <c r="L193" s="5">
        <f t="shared" si="7"/>
        <v>0.523139729475417</v>
      </c>
      <c r="M193" s="5">
        <f t="shared" si="8"/>
        <v>4.58931024317025</v>
      </c>
      <c r="N193" s="8">
        <f t="shared" si="9"/>
        <v>1178.87266595778</v>
      </c>
      <c r="O193" s="12">
        <f t="shared" si="14"/>
        <v>0.0532515252493761</v>
      </c>
    </row>
    <row r="194" ht="15.75" customHeight="1" spans="1:15">
      <c r="A194" s="4">
        <v>4.1</v>
      </c>
      <c r="B194" s="4">
        <v>32.4</v>
      </c>
      <c r="C194" s="5">
        <v>9</v>
      </c>
      <c r="D194" s="6">
        <f t="shared" si="0"/>
        <v>8.78195369652439</v>
      </c>
      <c r="E194" s="6">
        <f t="shared" si="10"/>
        <v>26.2371651344979</v>
      </c>
      <c r="F194" s="5">
        <f t="shared" si="1"/>
        <v>0.0475441904593763</v>
      </c>
      <c r="G194" s="5">
        <f t="shared" si="2"/>
        <v>0.307314318417403</v>
      </c>
      <c r="H194" s="5">
        <f t="shared" si="3"/>
        <v>26.1413741944643</v>
      </c>
      <c r="I194" s="8">
        <f t="shared" si="4"/>
        <v>36.8777182100884</v>
      </c>
      <c r="J194" s="9">
        <f t="shared" si="5"/>
        <v>25.0990061644212</v>
      </c>
      <c r="K194" s="10">
        <f t="shared" si="6"/>
        <v>61.9767243745096</v>
      </c>
      <c r="L194" s="5">
        <f t="shared" si="7"/>
        <v>0.516472703120913</v>
      </c>
      <c r="M194" s="5">
        <f t="shared" si="8"/>
        <v>4.53563936432665</v>
      </c>
      <c r="N194" s="8">
        <f t="shared" si="9"/>
        <v>1178.83033315409</v>
      </c>
      <c r="O194" s="12">
        <f t="shared" si="14"/>
        <v>0.0525747621446793</v>
      </c>
    </row>
    <row r="195" ht="15.75" customHeight="1" spans="1:15">
      <c r="A195" s="4">
        <v>4.12</v>
      </c>
      <c r="B195" s="4">
        <v>32.616</v>
      </c>
      <c r="C195" s="5">
        <v>9.06</v>
      </c>
      <c r="D195" s="6">
        <f t="shared" si="0"/>
        <v>8.78805335367569</v>
      </c>
      <c r="E195" s="6">
        <f t="shared" si="10"/>
        <v>26.4129262015715</v>
      </c>
      <c r="F195" s="5">
        <f t="shared" si="1"/>
        <v>0.0739549784470371</v>
      </c>
      <c r="G195" s="5">
        <f t="shared" si="2"/>
        <v>0.302663218495487</v>
      </c>
      <c r="H195" s="5">
        <f t="shared" si="3"/>
        <v>26.3170744200023</v>
      </c>
      <c r="I195" s="8">
        <f t="shared" si="4"/>
        <v>36.3195862194585</v>
      </c>
      <c r="J195" s="9">
        <f t="shared" si="5"/>
        <v>25.1338841665681</v>
      </c>
      <c r="K195" s="10">
        <f t="shared" si="6"/>
        <v>61.4534703860266</v>
      </c>
      <c r="L195" s="5">
        <f t="shared" si="7"/>
        <v>0.512112253216888</v>
      </c>
      <c r="M195" s="5">
        <f t="shared" si="8"/>
        <v>4.50046980434109</v>
      </c>
      <c r="N195" s="8">
        <f t="shared" si="9"/>
        <v>1178.80293901164</v>
      </c>
      <c r="O195" s="12">
        <f t="shared" si="14"/>
        <v>0.0521320980396874</v>
      </c>
    </row>
    <row r="196" ht="15.75" customHeight="1" spans="1:15">
      <c r="A196" s="4">
        <v>4.14</v>
      </c>
      <c r="B196" s="4">
        <v>32.724</v>
      </c>
      <c r="C196" s="5">
        <v>9.09</v>
      </c>
      <c r="D196" s="6">
        <f t="shared" si="0"/>
        <v>8.79406069454624</v>
      </c>
      <c r="E196" s="6">
        <f t="shared" si="10"/>
        <v>26.5888074154624</v>
      </c>
      <c r="F196" s="5">
        <f t="shared" si="1"/>
        <v>0.0875800725124564</v>
      </c>
      <c r="G196" s="5">
        <f t="shared" si="2"/>
        <v>0.298082511422805</v>
      </c>
      <c r="H196" s="5">
        <f t="shared" si="3"/>
        <v>26.4928957131742</v>
      </c>
      <c r="I196" s="8">
        <f t="shared" si="4"/>
        <v>35.7699013707366</v>
      </c>
      <c r="J196" s="9">
        <f t="shared" si="5"/>
        <v>25.1682579714742</v>
      </c>
      <c r="K196" s="10">
        <f t="shared" si="6"/>
        <v>60.9381593422107</v>
      </c>
      <c r="L196" s="5">
        <f t="shared" si="7"/>
        <v>0.507817994518423</v>
      </c>
      <c r="M196" s="5">
        <f t="shared" si="8"/>
        <v>4.46578226557776</v>
      </c>
      <c r="N196" s="8">
        <f t="shared" si="9"/>
        <v>1178.77618709576</v>
      </c>
      <c r="O196" s="12">
        <f t="shared" si="14"/>
        <v>0.0516961234959698</v>
      </c>
    </row>
    <row r="197" ht="15.75" customHeight="1" spans="1:15">
      <c r="A197" s="4">
        <v>4.16</v>
      </c>
      <c r="B197" s="4">
        <v>32.688</v>
      </c>
      <c r="C197" s="5">
        <v>9.08</v>
      </c>
      <c r="D197" s="6">
        <f t="shared" si="0"/>
        <v>8.7999771163122</v>
      </c>
      <c r="E197" s="6">
        <f t="shared" si="10"/>
        <v>26.7648069577886</v>
      </c>
      <c r="F197" s="5">
        <f t="shared" si="1"/>
        <v>0.0784128153888297</v>
      </c>
      <c r="G197" s="5">
        <f t="shared" si="2"/>
        <v>0.293571131827012</v>
      </c>
      <c r="H197" s="5">
        <f t="shared" si="3"/>
        <v>26.6688362416615</v>
      </c>
      <c r="I197" s="8">
        <f t="shared" si="4"/>
        <v>35.2285358192415</v>
      </c>
      <c r="J197" s="9">
        <f t="shared" si="5"/>
        <v>25.202134498952</v>
      </c>
      <c r="K197" s="10">
        <f t="shared" si="6"/>
        <v>60.4306703181935</v>
      </c>
      <c r="L197" s="5">
        <f t="shared" si="7"/>
        <v>0.503588919318279</v>
      </c>
      <c r="M197" s="5">
        <f t="shared" si="8"/>
        <v>4.43157096602925</v>
      </c>
      <c r="N197" s="8">
        <f t="shared" si="9"/>
        <v>1178.75006083355</v>
      </c>
      <c r="O197" s="12">
        <f t="shared" si="14"/>
        <v>0.0512667378150207</v>
      </c>
    </row>
    <row r="198" ht="15.75" customHeight="1" spans="1:15">
      <c r="A198" s="4">
        <v>4.18</v>
      </c>
      <c r="B198" s="4">
        <v>32.58</v>
      </c>
      <c r="C198" s="5">
        <v>9.05</v>
      </c>
      <c r="D198" s="6">
        <f t="shared" si="0"/>
        <v>8.80580399500398</v>
      </c>
      <c r="E198" s="6">
        <f t="shared" si="10"/>
        <v>26.9409230376887</v>
      </c>
      <c r="F198" s="5">
        <f t="shared" si="1"/>
        <v>0.0596316888560172</v>
      </c>
      <c r="G198" s="5">
        <f t="shared" si="2"/>
        <v>0.289128030459822</v>
      </c>
      <c r="H198" s="5">
        <f t="shared" si="3"/>
        <v>26.8448942008775</v>
      </c>
      <c r="I198" s="8">
        <f t="shared" si="4"/>
        <v>34.6953636551787</v>
      </c>
      <c r="J198" s="9">
        <f t="shared" si="5"/>
        <v>25.2355205854453</v>
      </c>
      <c r="K198" s="10">
        <f t="shared" si="6"/>
        <v>59.930884240624</v>
      </c>
      <c r="L198" s="5">
        <f t="shared" si="7"/>
        <v>0.499424035338533</v>
      </c>
      <c r="M198" s="5">
        <f t="shared" si="8"/>
        <v>4.39783016558506</v>
      </c>
      <c r="N198" s="8">
        <f t="shared" si="9"/>
        <v>1178.72454410938</v>
      </c>
      <c r="O198" s="12">
        <f t="shared" si="14"/>
        <v>0.0508438417950367</v>
      </c>
    </row>
    <row r="199" ht="15.75" customHeight="1" spans="1:15">
      <c r="A199" s="4">
        <v>4.2</v>
      </c>
      <c r="B199" s="4">
        <v>32.472</v>
      </c>
      <c r="C199" s="5">
        <v>9.02</v>
      </c>
      <c r="D199" s="6">
        <f t="shared" si="0"/>
        <v>8.81154268582619</v>
      </c>
      <c r="E199" s="6">
        <f t="shared" si="10"/>
        <v>27.1171538914052</v>
      </c>
      <c r="F199" s="5">
        <f t="shared" si="1"/>
        <v>0.0434544518325584</v>
      </c>
      <c r="G199" s="5">
        <f t="shared" si="2"/>
        <v>0.284752173952971</v>
      </c>
      <c r="H199" s="5">
        <f t="shared" si="3"/>
        <v>27.0210678135471</v>
      </c>
      <c r="I199" s="8">
        <f t="shared" si="4"/>
        <v>34.1702608743565</v>
      </c>
      <c r="J199" s="9">
        <f t="shared" si="5"/>
        <v>25.2684229846487</v>
      </c>
      <c r="K199" s="10">
        <f t="shared" si="6"/>
        <v>59.4386838590052</v>
      </c>
      <c r="L199" s="5">
        <f t="shared" si="7"/>
        <v>0.49532236549171</v>
      </c>
      <c r="M199" s="5">
        <f t="shared" si="8"/>
        <v>4.3645541667746</v>
      </c>
      <c r="N199" s="8">
        <f t="shared" si="9"/>
        <v>1178.6996212517</v>
      </c>
      <c r="O199" s="12">
        <f t="shared" si="14"/>
        <v>0.0504273377095731</v>
      </c>
    </row>
    <row r="200" ht="15.75" customHeight="1" spans="1:15">
      <c r="A200" s="4">
        <v>4.22</v>
      </c>
      <c r="B200" s="4">
        <v>32.364</v>
      </c>
      <c r="C200" s="5">
        <v>8.99</v>
      </c>
      <c r="D200" s="6">
        <f t="shared" si="0"/>
        <v>8.81719452347289</v>
      </c>
      <c r="E200" s="6">
        <f t="shared" si="10"/>
        <v>27.2934977818747</v>
      </c>
      <c r="F200" s="5">
        <f t="shared" si="1"/>
        <v>0.0298617327177627</v>
      </c>
      <c r="G200" s="5">
        <f t="shared" si="2"/>
        <v>0.280442544577879</v>
      </c>
      <c r="H200" s="5">
        <f t="shared" si="3"/>
        <v>27.1973553292938</v>
      </c>
      <c r="I200" s="8">
        <f t="shared" si="4"/>
        <v>33.6531053493454</v>
      </c>
      <c r="J200" s="9">
        <f t="shared" si="5"/>
        <v>25.3008483681378</v>
      </c>
      <c r="K200" s="10">
        <f t="shared" si="6"/>
        <v>58.9539537174833</v>
      </c>
      <c r="L200" s="5">
        <f t="shared" si="7"/>
        <v>0.491282947645694</v>
      </c>
      <c r="M200" s="5">
        <f t="shared" si="8"/>
        <v>4.33173731545723</v>
      </c>
      <c r="N200" s="8">
        <f t="shared" si="9"/>
        <v>1178.67527702032</v>
      </c>
      <c r="O200" s="12">
        <f t="shared" si="14"/>
        <v>0.0500171292864634</v>
      </c>
    </row>
    <row r="201" ht="15.75" customHeight="1" spans="1:15">
      <c r="A201" s="4">
        <v>4.25</v>
      </c>
      <c r="B201" s="4">
        <v>32.292</v>
      </c>
      <c r="C201" s="5">
        <v>8.97</v>
      </c>
      <c r="D201" s="6">
        <f t="shared" si="0"/>
        <v>8.82551230024611</v>
      </c>
      <c r="E201" s="6">
        <f t="shared" si="10"/>
        <v>27.5582631508821</v>
      </c>
      <c r="F201" s="5">
        <f t="shared" si="1"/>
        <v>0.0208766953801698</v>
      </c>
      <c r="G201" s="5">
        <f t="shared" si="2"/>
        <v>0.274100087954359</v>
      </c>
      <c r="H201" s="5">
        <f t="shared" si="3"/>
        <v>27.4619964073297</v>
      </c>
      <c r="I201" s="8">
        <f t="shared" si="4"/>
        <v>32.8920105545231</v>
      </c>
      <c r="J201" s="9">
        <f t="shared" si="5"/>
        <v>25.3486064326216</v>
      </c>
      <c r="K201" s="10">
        <f t="shared" si="6"/>
        <v>58.2406169871446</v>
      </c>
      <c r="L201" s="5">
        <f t="shared" si="7"/>
        <v>0.485338474892872</v>
      </c>
      <c r="M201" s="5">
        <f t="shared" si="8"/>
        <v>4.28336067994973</v>
      </c>
      <c r="N201" s="8">
        <f t="shared" si="9"/>
        <v>1178.63981328778</v>
      </c>
      <c r="O201" s="12">
        <f t="shared" si="14"/>
        <v>0.0494134139459318</v>
      </c>
    </row>
    <row r="202" ht="15.75" customHeight="1" spans="1:15">
      <c r="A202" s="4">
        <v>4.27</v>
      </c>
      <c r="B202" s="4">
        <v>32.22</v>
      </c>
      <c r="C202" s="5">
        <v>8.95</v>
      </c>
      <c r="D202" s="6">
        <f t="shared" si="0"/>
        <v>8.83095271242825</v>
      </c>
      <c r="E202" s="6">
        <f t="shared" si="10"/>
        <v>27.7348822051306</v>
      </c>
      <c r="F202" s="5">
        <f t="shared" si="1"/>
        <v>0.0141722566781913</v>
      </c>
      <c r="G202" s="5">
        <f t="shared" si="2"/>
        <v>0.269951674355387</v>
      </c>
      <c r="H202" s="5">
        <f t="shared" si="3"/>
        <v>27.6385611957364</v>
      </c>
      <c r="I202" s="8">
        <f t="shared" si="4"/>
        <v>32.3942009226464</v>
      </c>
      <c r="J202" s="9">
        <f t="shared" si="5"/>
        <v>25.3798679318529</v>
      </c>
      <c r="K202" s="10">
        <f t="shared" si="6"/>
        <v>57.7740688544993</v>
      </c>
      <c r="L202" s="5">
        <f t="shared" si="7"/>
        <v>0.481450573787495</v>
      </c>
      <c r="M202" s="5">
        <f t="shared" si="8"/>
        <v>4.25166725048881</v>
      </c>
      <c r="N202" s="8">
        <f t="shared" si="9"/>
        <v>1178.61685166639</v>
      </c>
      <c r="O202" s="12">
        <f t="shared" si="14"/>
        <v>0.0490185328445076</v>
      </c>
    </row>
    <row r="203" ht="15.75" customHeight="1" spans="1:15">
      <c r="A203" s="4">
        <v>4.29</v>
      </c>
      <c r="B203" s="4">
        <v>32.148</v>
      </c>
      <c r="C203" s="5">
        <v>8.93</v>
      </c>
      <c r="D203" s="6">
        <f t="shared" si="0"/>
        <v>8.83631078578281</v>
      </c>
      <c r="E203" s="6">
        <f t="shared" si="10"/>
        <v>27.9116084208463</v>
      </c>
      <c r="F203" s="5">
        <f t="shared" si="1"/>
        <v>0.00877766886063471</v>
      </c>
      <c r="G203" s="5">
        <f t="shared" si="2"/>
        <v>0.265866045615465</v>
      </c>
      <c r="H203" s="5">
        <f t="shared" si="3"/>
        <v>27.8152339669056</v>
      </c>
      <c r="I203" s="8">
        <f t="shared" si="4"/>
        <v>31.9039254738558</v>
      </c>
      <c r="J203" s="9">
        <f t="shared" si="5"/>
        <v>25.4106751285003</v>
      </c>
      <c r="K203" s="10">
        <f t="shared" si="6"/>
        <v>57.3146006023561</v>
      </c>
      <c r="L203" s="5">
        <f t="shared" si="7"/>
        <v>0.477621671686301</v>
      </c>
      <c r="M203" s="5">
        <f t="shared" si="8"/>
        <v>4.22041352904528</v>
      </c>
      <c r="N203" s="8">
        <f t="shared" si="9"/>
        <v>1178.59441855212</v>
      </c>
      <c r="O203" s="12">
        <f t="shared" si="14"/>
        <v>0.0486296216070376</v>
      </c>
    </row>
    <row r="204" ht="15.75" customHeight="1" spans="1:15">
      <c r="A204" s="4">
        <v>4.31</v>
      </c>
      <c r="B204" s="4">
        <v>32.076</v>
      </c>
      <c r="C204" s="5">
        <v>8.91</v>
      </c>
      <c r="D204" s="6">
        <f t="shared" si="0"/>
        <v>8.84158776648055</v>
      </c>
      <c r="E204" s="6">
        <f t="shared" si="10"/>
        <v>28.0884401761759</v>
      </c>
      <c r="F204" s="5">
        <f t="shared" si="1"/>
        <v>0.00468023369512042</v>
      </c>
      <c r="G204" s="5">
        <f t="shared" si="2"/>
        <v>0.261842251506651</v>
      </c>
      <c r="H204" s="5">
        <f t="shared" si="3"/>
        <v>27.9920130865542</v>
      </c>
      <c r="I204" s="8">
        <f t="shared" si="4"/>
        <v>31.4210701807981</v>
      </c>
      <c r="J204" s="9">
        <f t="shared" si="5"/>
        <v>25.4410343326295</v>
      </c>
      <c r="K204" s="10">
        <f t="shared" si="6"/>
        <v>56.8621045134277</v>
      </c>
      <c r="L204" s="5">
        <f t="shared" si="7"/>
        <v>0.47385087094523</v>
      </c>
      <c r="M204" s="5">
        <f t="shared" si="8"/>
        <v>4.1895940636855</v>
      </c>
      <c r="N204" s="8">
        <f t="shared" si="9"/>
        <v>1178.57250049783</v>
      </c>
      <c r="O204" s="12">
        <f t="shared" si="14"/>
        <v>0.0482465902516895</v>
      </c>
    </row>
    <row r="205" ht="15.75" customHeight="1" spans="1:15">
      <c r="A205" s="4">
        <v>4.33</v>
      </c>
      <c r="B205" s="4">
        <v>31.932</v>
      </c>
      <c r="C205" s="5">
        <v>8.87</v>
      </c>
      <c r="D205" s="6">
        <f t="shared" si="0"/>
        <v>8.84678488183183</v>
      </c>
      <c r="E205" s="6">
        <f t="shared" si="10"/>
        <v>28.2653758738126</v>
      </c>
      <c r="F205" s="5">
        <f t="shared" si="1"/>
        <v>0.000538941711562216</v>
      </c>
      <c r="G205" s="5">
        <f t="shared" si="2"/>
        <v>0.257879356182383</v>
      </c>
      <c r="H205" s="5">
        <f t="shared" si="3"/>
        <v>28.1688969451333</v>
      </c>
      <c r="I205" s="8">
        <f t="shared" si="4"/>
        <v>30.945522741886</v>
      </c>
      <c r="J205" s="9">
        <f t="shared" si="5"/>
        <v>25.4709517757982</v>
      </c>
      <c r="K205" s="10">
        <f t="shared" si="6"/>
        <v>56.4164745176842</v>
      </c>
      <c r="L205" s="5">
        <f t="shared" si="7"/>
        <v>0.470137287647368</v>
      </c>
      <c r="M205" s="5">
        <f t="shared" si="8"/>
        <v>4.15920344874416</v>
      </c>
      <c r="N205" s="8">
        <f t="shared" si="9"/>
        <v>1178.55108442401</v>
      </c>
      <c r="O205" s="12">
        <f t="shared" si="14"/>
        <v>0.0478693501395882</v>
      </c>
    </row>
    <row r="206" ht="15.75" customHeight="1" spans="1:15">
      <c r="A206" s="4">
        <v>4.35</v>
      </c>
      <c r="B206" s="4">
        <v>31.788</v>
      </c>
      <c r="C206" s="5">
        <v>8.83</v>
      </c>
      <c r="D206" s="6">
        <f t="shared" si="0"/>
        <v>8.85190334057208</v>
      </c>
      <c r="E206" s="6">
        <f t="shared" si="10"/>
        <v>28.442413940624</v>
      </c>
      <c r="F206" s="5">
        <f t="shared" si="1"/>
        <v>0.000479756328216715</v>
      </c>
      <c r="G206" s="5">
        <f t="shared" si="2"/>
        <v>0.253976437959827</v>
      </c>
      <c r="H206" s="5">
        <f t="shared" si="3"/>
        <v>28.3458839574541</v>
      </c>
      <c r="I206" s="8">
        <f t="shared" si="4"/>
        <v>30.4771725551793</v>
      </c>
      <c r="J206" s="9">
        <f t="shared" si="5"/>
        <v>25.5004336117333</v>
      </c>
      <c r="K206" s="10">
        <f t="shared" si="6"/>
        <v>55.9776061669126</v>
      </c>
      <c r="L206" s="5">
        <f t="shared" si="7"/>
        <v>0.466480051390938</v>
      </c>
      <c r="M206" s="5">
        <f t="shared" si="8"/>
        <v>4.12923632521768</v>
      </c>
      <c r="N206" s="8">
        <f t="shared" si="9"/>
        <v>1178.53015760827</v>
      </c>
      <c r="O206" s="12">
        <f t="shared" si="14"/>
        <v>0.0474978139554056</v>
      </c>
    </row>
    <row r="207" ht="15.75" customHeight="1" spans="1:15">
      <c r="A207" s="4">
        <v>4.37</v>
      </c>
      <c r="B207" s="4">
        <v>31.608</v>
      </c>
      <c r="C207" s="5">
        <v>8.78</v>
      </c>
      <c r="D207" s="6">
        <f t="shared" si="0"/>
        <v>8.85694433314295</v>
      </c>
      <c r="E207" s="6">
        <f t="shared" si="10"/>
        <v>28.6195528272869</v>
      </c>
      <c r="F207" s="5">
        <f t="shared" si="1"/>
        <v>0.00592043040281393</v>
      </c>
      <c r="G207" s="5">
        <f t="shared" si="2"/>
        <v>0.250132589105512</v>
      </c>
      <c r="H207" s="5">
        <f t="shared" si="3"/>
        <v>28.5229725623191</v>
      </c>
      <c r="I207" s="8">
        <f t="shared" si="4"/>
        <v>30.0159106926614</v>
      </c>
      <c r="J207" s="9">
        <f t="shared" si="5"/>
        <v>25.5294859170139</v>
      </c>
      <c r="K207" s="10">
        <f t="shared" si="6"/>
        <v>55.5453966096753</v>
      </c>
      <c r="L207" s="5">
        <f t="shared" si="7"/>
        <v>0.462878305080627</v>
      </c>
      <c r="M207" s="5">
        <f t="shared" si="8"/>
        <v>4.09968738111868</v>
      </c>
      <c r="N207" s="8">
        <f t="shared" si="9"/>
        <v>1178.50970767513</v>
      </c>
      <c r="O207" s="12">
        <f t="shared" si="14"/>
        <v>0.0471318956881999</v>
      </c>
    </row>
    <row r="208" ht="15.75" customHeight="1" spans="1:15">
      <c r="A208" s="4">
        <v>4.39</v>
      </c>
      <c r="B208" s="4">
        <v>31.5</v>
      </c>
      <c r="C208" s="5">
        <v>8.75</v>
      </c>
      <c r="D208" s="6">
        <f t="shared" si="0"/>
        <v>8.86190903196912</v>
      </c>
      <c r="E208" s="6">
        <f t="shared" si="10"/>
        <v>28.7967910079262</v>
      </c>
      <c r="F208" s="5">
        <f t="shared" si="1"/>
        <v>0.0125236314362654</v>
      </c>
      <c r="G208" s="5">
        <f t="shared" si="2"/>
        <v>0.246346915624209</v>
      </c>
      <c r="H208" s="5">
        <f t="shared" si="3"/>
        <v>28.7001612221588</v>
      </c>
      <c r="I208" s="8">
        <f t="shared" si="4"/>
        <v>29.5616298749051</v>
      </c>
      <c r="J208" s="9">
        <f t="shared" si="5"/>
        <v>25.5581146917585</v>
      </c>
      <c r="K208" s="10">
        <f t="shared" si="6"/>
        <v>55.1197445666637</v>
      </c>
      <c r="L208" s="5">
        <f t="shared" si="7"/>
        <v>0.459331204722197</v>
      </c>
      <c r="M208" s="5">
        <f t="shared" si="8"/>
        <v>4.0705513517929</v>
      </c>
      <c r="N208" s="8">
        <f t="shared" si="9"/>
        <v>1178.48972258611</v>
      </c>
      <c r="O208" s="12">
        <f t="shared" si="14"/>
        <v>0.0467715106125043</v>
      </c>
    </row>
    <row r="209" ht="15.75" customHeight="1" spans="1:15">
      <c r="A209" s="4">
        <v>4.42</v>
      </c>
      <c r="B209" s="4">
        <v>31.392</v>
      </c>
      <c r="C209" s="5">
        <v>8.72</v>
      </c>
      <c r="D209" s="6">
        <f t="shared" si="0"/>
        <v>8.86921555051472</v>
      </c>
      <c r="E209" s="6">
        <f t="shared" si="10"/>
        <v>29.0628674744417</v>
      </c>
      <c r="F209" s="5">
        <f t="shared" si="1"/>
        <v>0.022265280515412</v>
      </c>
      <c r="G209" s="5">
        <f t="shared" si="2"/>
        <v>0.240775561858909</v>
      </c>
      <c r="H209" s="5">
        <f t="shared" si="3"/>
        <v>28.966128508744</v>
      </c>
      <c r="I209" s="8">
        <f t="shared" si="4"/>
        <v>28.8930674230691</v>
      </c>
      <c r="J209" s="9">
        <f t="shared" si="5"/>
        <v>25.6002766730881</v>
      </c>
      <c r="K209" s="10">
        <f t="shared" si="6"/>
        <v>54.4933440961572</v>
      </c>
      <c r="L209" s="5">
        <f t="shared" si="7"/>
        <v>0.45411120080131</v>
      </c>
      <c r="M209" s="5">
        <f t="shared" si="8"/>
        <v>4.02761012380989</v>
      </c>
      <c r="N209" s="8">
        <f t="shared" si="9"/>
        <v>1178.46059100455</v>
      </c>
      <c r="O209" s="12">
        <f t="shared" si="14"/>
        <v>0.0462411255090897</v>
      </c>
    </row>
    <row r="210" ht="15.75" customHeight="1" spans="1:15">
      <c r="A210" s="4">
        <v>4.44</v>
      </c>
      <c r="B210" s="4">
        <v>31.32</v>
      </c>
      <c r="C210" s="5">
        <v>8.7</v>
      </c>
      <c r="D210" s="6">
        <f t="shared" si="0"/>
        <v>8.87399452855035</v>
      </c>
      <c r="E210" s="6">
        <f t="shared" si="10"/>
        <v>29.2403473650127</v>
      </c>
      <c r="F210" s="5">
        <f t="shared" si="1"/>
        <v>0.03027409596546</v>
      </c>
      <c r="G210" s="5">
        <f t="shared" si="2"/>
        <v>0.237131503870566</v>
      </c>
      <c r="H210" s="5">
        <f t="shared" si="3"/>
        <v>29.1435607310027</v>
      </c>
      <c r="I210" s="8">
        <f t="shared" si="4"/>
        <v>28.4557804644679</v>
      </c>
      <c r="J210" s="9">
        <f t="shared" si="5"/>
        <v>25.6278723764882</v>
      </c>
      <c r="K210" s="10">
        <f t="shared" si="6"/>
        <v>54.083652840956</v>
      </c>
      <c r="L210" s="5">
        <f t="shared" si="7"/>
        <v>0.450697107007967</v>
      </c>
      <c r="M210" s="5">
        <f t="shared" si="8"/>
        <v>3.99948366162217</v>
      </c>
      <c r="N210" s="8">
        <f t="shared" si="9"/>
        <v>1178.44171748314</v>
      </c>
      <c r="O210" s="12">
        <f t="shared" si="14"/>
        <v>0.0458942110064341</v>
      </c>
    </row>
    <row r="211" ht="15.75" customHeight="1" spans="1:15">
      <c r="A211" s="4">
        <v>4.46</v>
      </c>
      <c r="B211" s="4">
        <v>31.248</v>
      </c>
      <c r="C211" s="5">
        <v>8.68</v>
      </c>
      <c r="D211" s="6">
        <f t="shared" si="0"/>
        <v>8.87870117834406</v>
      </c>
      <c r="E211" s="6">
        <f t="shared" si="10"/>
        <v>29.4179213885796</v>
      </c>
      <c r="F211" s="5">
        <f t="shared" si="1"/>
        <v>0.0394821582753191</v>
      </c>
      <c r="G211" s="5">
        <f t="shared" si="2"/>
        <v>0.233542597486978</v>
      </c>
      <c r="H211" s="5">
        <f t="shared" si="3"/>
        <v>29.3210878077014</v>
      </c>
      <c r="I211" s="8">
        <f t="shared" si="4"/>
        <v>28.0251116984373</v>
      </c>
      <c r="J211" s="9">
        <f t="shared" si="5"/>
        <v>25.6550649576537</v>
      </c>
      <c r="K211" s="10">
        <f t="shared" si="6"/>
        <v>53.680176656091</v>
      </c>
      <c r="L211" s="5">
        <f t="shared" si="7"/>
        <v>0.447334805467425</v>
      </c>
      <c r="M211" s="5">
        <f t="shared" si="8"/>
        <v>3.97175206441794</v>
      </c>
      <c r="N211" s="8">
        <f t="shared" si="9"/>
        <v>1178.42326918889</v>
      </c>
      <c r="O211" s="12">
        <f t="shared" si="14"/>
        <v>0.0455525430120191</v>
      </c>
    </row>
    <row r="212" ht="15.75" customHeight="1" spans="1:15">
      <c r="A212" s="4">
        <v>4.48</v>
      </c>
      <c r="B212" s="4">
        <v>31.212</v>
      </c>
      <c r="C212" s="5">
        <v>8.67</v>
      </c>
      <c r="D212" s="6">
        <f t="shared" si="0"/>
        <v>8.88333659455972</v>
      </c>
      <c r="E212" s="6">
        <f t="shared" si="10"/>
        <v>29.5955881204708</v>
      </c>
      <c r="F212" s="5">
        <f t="shared" si="1"/>
        <v>0.0455125025783371</v>
      </c>
      <c r="G212" s="5">
        <f t="shared" si="2"/>
        <v>0.230008008006964</v>
      </c>
      <c r="H212" s="5">
        <f t="shared" si="3"/>
        <v>29.4987083032497</v>
      </c>
      <c r="I212" s="8">
        <f t="shared" si="4"/>
        <v>27.6009609608357</v>
      </c>
      <c r="J212" s="9">
        <f t="shared" si="5"/>
        <v>25.6818600812338</v>
      </c>
      <c r="K212" s="10">
        <f t="shared" si="6"/>
        <v>53.2828210420695</v>
      </c>
      <c r="L212" s="5">
        <f t="shared" si="7"/>
        <v>0.444023508683912</v>
      </c>
      <c r="M212" s="5">
        <f t="shared" si="8"/>
        <v>3.9444102835366</v>
      </c>
      <c r="N212" s="8">
        <f t="shared" si="9"/>
        <v>1178.40523548489</v>
      </c>
      <c r="O212" s="12">
        <f t="shared" si="14"/>
        <v>0.045216042357572</v>
      </c>
    </row>
    <row r="213" ht="15.75" customHeight="1" spans="1:15">
      <c r="A213" s="4">
        <v>4.5</v>
      </c>
      <c r="B213" s="4">
        <v>31.212</v>
      </c>
      <c r="C213" s="5">
        <v>8.67</v>
      </c>
      <c r="D213" s="6">
        <f t="shared" si="0"/>
        <v>8.88790185529381</v>
      </c>
      <c r="E213" s="6">
        <f t="shared" si="10"/>
        <v>29.7733461575766</v>
      </c>
      <c r="F213" s="5">
        <f t="shared" si="1"/>
        <v>0.0474812185404847</v>
      </c>
      <c r="G213" s="5">
        <f t="shared" si="2"/>
        <v>0.226526913362268</v>
      </c>
      <c r="H213" s="5">
        <f t="shared" si="3"/>
        <v>29.6764208037842</v>
      </c>
      <c r="I213" s="8">
        <f t="shared" si="4"/>
        <v>27.1832296034721</v>
      </c>
      <c r="J213" s="9">
        <f t="shared" si="5"/>
        <v>25.7082633392568</v>
      </c>
      <c r="K213" s="10">
        <f t="shared" si="6"/>
        <v>52.8914929427289</v>
      </c>
      <c r="L213" s="5">
        <f t="shared" si="7"/>
        <v>0.440762441189407</v>
      </c>
      <c r="M213" s="5">
        <f t="shared" si="8"/>
        <v>3.91745331879116</v>
      </c>
      <c r="N213" s="8">
        <f t="shared" si="9"/>
        <v>1178.38760602177</v>
      </c>
      <c r="O213" s="12">
        <f t="shared" si="14"/>
        <v>0.0448846310606494</v>
      </c>
    </row>
    <row r="214" ht="15.75" customHeight="1" spans="1:15">
      <c r="A214" s="4">
        <v>4.52</v>
      </c>
      <c r="B214" s="4">
        <v>31.284</v>
      </c>
      <c r="C214" s="5">
        <v>8.69</v>
      </c>
      <c r="D214" s="6">
        <f t="shared" si="0"/>
        <v>8.89239802232621</v>
      </c>
      <c r="E214" s="6">
        <f t="shared" si="10"/>
        <v>29.9511941180231</v>
      </c>
      <c r="F214" s="5">
        <f t="shared" si="1"/>
        <v>0.0409649594415606</v>
      </c>
      <c r="G214" s="5">
        <f t="shared" si="2"/>
        <v>0.223098503926362</v>
      </c>
      <c r="H214" s="5">
        <f t="shared" si="3"/>
        <v>29.8542239168403</v>
      </c>
      <c r="I214" s="8">
        <f t="shared" si="4"/>
        <v>26.7718204711635</v>
      </c>
      <c r="J214" s="9">
        <f t="shared" si="5"/>
        <v>25.7342802518352</v>
      </c>
      <c r="K214" s="10">
        <f t="shared" si="6"/>
        <v>52.5061007229986</v>
      </c>
      <c r="L214" s="5">
        <f t="shared" si="7"/>
        <v>0.437550839358322</v>
      </c>
      <c r="M214" s="5">
        <f t="shared" si="8"/>
        <v>3.89087621857711</v>
      </c>
      <c r="N214" s="8">
        <f t="shared" si="9"/>
        <v>1178.37037072948</v>
      </c>
      <c r="O214" s="12">
        <f t="shared" si="14"/>
        <v>0.0445582323072959</v>
      </c>
    </row>
    <row r="215" ht="15.75" customHeight="1" spans="1:15">
      <c r="A215" s="4">
        <v>4.54</v>
      </c>
      <c r="B215" s="4">
        <v>31.392</v>
      </c>
      <c r="C215" s="5">
        <v>8.72</v>
      </c>
      <c r="D215" s="6">
        <f t="shared" si="0"/>
        <v>8.89682614136709</v>
      </c>
      <c r="E215" s="6">
        <f t="shared" si="10"/>
        <v>30.1291306408505</v>
      </c>
      <c r="F215" s="5">
        <f t="shared" si="1"/>
        <v>0.0312674842707731</v>
      </c>
      <c r="G215" s="5">
        <f t="shared" si="2"/>
        <v>0.219721982326148</v>
      </c>
      <c r="H215" s="5">
        <f t="shared" si="3"/>
        <v>30.0321162710275</v>
      </c>
      <c r="I215" s="8">
        <f t="shared" si="4"/>
        <v>26.3666378791377</v>
      </c>
      <c r="J215" s="9">
        <f t="shared" si="5"/>
        <v>25.7599162678724</v>
      </c>
      <c r="K215" s="10">
        <f t="shared" si="6"/>
        <v>52.1265541470101</v>
      </c>
      <c r="L215" s="5">
        <f t="shared" si="7"/>
        <v>0.434387951225084</v>
      </c>
      <c r="M215" s="5">
        <f t="shared" si="8"/>
        <v>3.86467407995422</v>
      </c>
      <c r="N215" s="8">
        <f t="shared" si="9"/>
        <v>1178.35351980942</v>
      </c>
      <c r="O215" s="12">
        <f t="shared" si="14"/>
        <v>0.0442367704349378</v>
      </c>
    </row>
    <row r="216" ht="15.75" customHeight="1" spans="1:15">
      <c r="A216" s="4">
        <v>4.57</v>
      </c>
      <c r="B216" s="4">
        <v>31.608</v>
      </c>
      <c r="C216" s="5">
        <v>8.78</v>
      </c>
      <c r="D216" s="6">
        <f t="shared" si="0"/>
        <v>8.90334297854638</v>
      </c>
      <c r="E216" s="6">
        <f t="shared" si="10"/>
        <v>30.3962309302069</v>
      </c>
      <c r="F216" s="5">
        <f t="shared" si="1"/>
        <v>0.0152134903566921</v>
      </c>
      <c r="G216" s="5">
        <f t="shared" si="2"/>
        <v>0.214752775017624</v>
      </c>
      <c r="H216" s="5">
        <f t="shared" si="3"/>
        <v>30.2991191805135</v>
      </c>
      <c r="I216" s="8">
        <f t="shared" si="4"/>
        <v>25.7703330021149</v>
      </c>
      <c r="J216" s="9">
        <f t="shared" si="5"/>
        <v>25.7976678570624</v>
      </c>
      <c r="K216" s="10">
        <f t="shared" si="6"/>
        <v>51.5680008591774</v>
      </c>
      <c r="L216" s="5">
        <f t="shared" si="7"/>
        <v>0.429733340493145</v>
      </c>
      <c r="M216" s="5">
        <f t="shared" si="8"/>
        <v>3.82606331972692</v>
      </c>
      <c r="N216" s="8">
        <f t="shared" si="9"/>
        <v>1178.32894333994</v>
      </c>
      <c r="O216" s="12">
        <f t="shared" si="14"/>
        <v>0.0437636715542346</v>
      </c>
    </row>
    <row r="217" ht="15.75" customHeight="1" spans="1:15">
      <c r="A217" s="4">
        <v>4.59</v>
      </c>
      <c r="B217" s="4">
        <v>31.86</v>
      </c>
      <c r="C217" s="5">
        <v>8.85</v>
      </c>
      <c r="D217" s="6">
        <f t="shared" si="0"/>
        <v>8.90760544931781</v>
      </c>
      <c r="E217" s="6">
        <f t="shared" si="10"/>
        <v>30.5743830391932</v>
      </c>
      <c r="F217" s="5">
        <f t="shared" si="1"/>
        <v>0.00331838779110721</v>
      </c>
      <c r="G217" s="5">
        <f t="shared" si="2"/>
        <v>0.211502563246629</v>
      </c>
      <c r="H217" s="5">
        <f t="shared" si="3"/>
        <v>30.4772287731321</v>
      </c>
      <c r="I217" s="8">
        <f t="shared" si="4"/>
        <v>25.3803075895955</v>
      </c>
      <c r="J217" s="9">
        <f t="shared" si="5"/>
        <v>25.8223750097702</v>
      </c>
      <c r="K217" s="10">
        <f t="shared" si="6"/>
        <v>51.2026825993656</v>
      </c>
      <c r="L217" s="5">
        <f t="shared" si="7"/>
        <v>0.42668902166138</v>
      </c>
      <c r="M217" s="5">
        <f t="shared" si="8"/>
        <v>3.800777454515</v>
      </c>
      <c r="N217" s="8">
        <f t="shared" si="9"/>
        <v>1178.31301219386</v>
      </c>
      <c r="O217" s="12">
        <f t="shared" si="14"/>
        <v>0.0434542282648929</v>
      </c>
    </row>
    <row r="218" ht="15.75" customHeight="1" spans="1:15">
      <c r="A218" s="4">
        <v>4.61</v>
      </c>
      <c r="B218" s="4">
        <v>32.076</v>
      </c>
      <c r="C218" s="5">
        <v>8.91</v>
      </c>
      <c r="D218" s="6">
        <f t="shared" si="0"/>
        <v>8.91180340901286</v>
      </c>
      <c r="E218" s="6">
        <f t="shared" si="10"/>
        <v>30.7526191073735</v>
      </c>
      <c r="F218" s="5">
        <f t="shared" si="1"/>
        <v>3.25228406765115e-6</v>
      </c>
      <c r="G218" s="5">
        <f t="shared" si="2"/>
        <v>0.208301542348978</v>
      </c>
      <c r="H218" s="5">
        <f t="shared" si="3"/>
        <v>30.6554229684157</v>
      </c>
      <c r="I218" s="8">
        <f t="shared" si="4"/>
        <v>24.9961850818774</v>
      </c>
      <c r="J218" s="9">
        <f t="shared" si="5"/>
        <v>25.8467197865381</v>
      </c>
      <c r="K218" s="10">
        <f t="shared" si="6"/>
        <v>50.8429048684154</v>
      </c>
      <c r="L218" s="5">
        <f t="shared" si="7"/>
        <v>0.423690873903462</v>
      </c>
      <c r="M218" s="5">
        <f t="shared" si="8"/>
        <v>3.77584977442051</v>
      </c>
      <c r="N218" s="8">
        <f t="shared" si="9"/>
        <v>1178.29743315322</v>
      </c>
      <c r="O218" s="12">
        <f t="shared" si="14"/>
        <v>0.0431494658630935</v>
      </c>
    </row>
    <row r="219" ht="15.75" customHeight="1" spans="1:15">
      <c r="A219" s="4">
        <v>4.63</v>
      </c>
      <c r="B219" s="4">
        <v>32.292</v>
      </c>
      <c r="C219" s="5">
        <v>8.97</v>
      </c>
      <c r="D219" s="6">
        <f t="shared" si="0"/>
        <v>8.91593783398517</v>
      </c>
      <c r="E219" s="6">
        <f t="shared" si="10"/>
        <v>30.9309378640532</v>
      </c>
      <c r="F219" s="5">
        <f t="shared" si="1"/>
        <v>0.0029227177942147</v>
      </c>
      <c r="G219" s="5">
        <f t="shared" si="2"/>
        <v>0.205148967837177</v>
      </c>
      <c r="H219" s="5">
        <f t="shared" si="3"/>
        <v>30.8337004859311</v>
      </c>
      <c r="I219" s="8">
        <f t="shared" si="4"/>
        <v>24.6178761404612</v>
      </c>
      <c r="J219" s="9">
        <f t="shared" si="5"/>
        <v>25.8707073245821</v>
      </c>
      <c r="K219" s="10">
        <f t="shared" si="6"/>
        <v>50.4885834650433</v>
      </c>
      <c r="L219" s="5">
        <f t="shared" si="7"/>
        <v>0.420738195542027</v>
      </c>
      <c r="M219" s="5">
        <f t="shared" si="8"/>
        <v>3.75127559583581</v>
      </c>
      <c r="N219" s="8">
        <f t="shared" si="9"/>
        <v>1178.28219754875</v>
      </c>
      <c r="O219" s="12">
        <f t="shared" si="14"/>
        <v>0.0428493136619375</v>
      </c>
    </row>
    <row r="220" ht="15.75" customHeight="1" spans="1:15">
      <c r="A220" s="4">
        <v>4.65</v>
      </c>
      <c r="B220" s="4">
        <v>32.436</v>
      </c>
      <c r="C220" s="5">
        <v>9.01</v>
      </c>
      <c r="D220" s="6">
        <f t="shared" si="0"/>
        <v>8.92000968581165</v>
      </c>
      <c r="E220" s="6">
        <f t="shared" si="10"/>
        <v>31.1093380577694</v>
      </c>
      <c r="F220" s="5">
        <f t="shared" si="1"/>
        <v>0.00809825664771799</v>
      </c>
      <c r="G220" s="5">
        <f t="shared" si="2"/>
        <v>0.2020441064913</v>
      </c>
      <c r="H220" s="5">
        <f t="shared" si="3"/>
        <v>31.0120600646241</v>
      </c>
      <c r="I220" s="8">
        <f t="shared" si="4"/>
        <v>24.245292778956</v>
      </c>
      <c r="J220" s="9">
        <f t="shared" si="5"/>
        <v>25.8943426937987</v>
      </c>
      <c r="K220" s="10">
        <f t="shared" si="6"/>
        <v>50.1396354727547</v>
      </c>
      <c r="L220" s="5">
        <f t="shared" si="7"/>
        <v>0.417830295606289</v>
      </c>
      <c r="M220" s="5">
        <f t="shared" si="8"/>
        <v>3.72705028383364</v>
      </c>
      <c r="N220" s="8">
        <f t="shared" si="9"/>
        <v>1178.26729694299</v>
      </c>
      <c r="O220" s="12">
        <f t="shared" si="14"/>
        <v>0.0425537020358978</v>
      </c>
    </row>
    <row r="221" ht="15.75" customHeight="1" spans="1:15">
      <c r="A221" s="4">
        <v>4.67</v>
      </c>
      <c r="B221" s="4">
        <v>32.472</v>
      </c>
      <c r="C221" s="5">
        <v>9.02</v>
      </c>
      <c r="D221" s="6">
        <f t="shared" si="0"/>
        <v>8.92401991151602</v>
      </c>
      <c r="E221" s="6">
        <f t="shared" si="10"/>
        <v>31.2878184559998</v>
      </c>
      <c r="F221" s="5">
        <f t="shared" si="1"/>
        <v>0.00921217738539299</v>
      </c>
      <c r="G221" s="5">
        <f t="shared" si="2"/>
        <v>0.198986236188463</v>
      </c>
      <c r="H221" s="5">
        <f t="shared" si="3"/>
        <v>31.1905004625259</v>
      </c>
      <c r="I221" s="8">
        <f t="shared" si="4"/>
        <v>23.8783483426155</v>
      </c>
      <c r="J221" s="9">
        <f t="shared" si="5"/>
        <v>25.9176308974707</v>
      </c>
      <c r="K221" s="10">
        <f t="shared" si="6"/>
        <v>49.7959792400862</v>
      </c>
      <c r="L221" s="5">
        <f t="shared" si="7"/>
        <v>0.414966493667385</v>
      </c>
      <c r="M221" s="5">
        <f t="shared" si="8"/>
        <v>3.70316925209973</v>
      </c>
      <c r="N221" s="8">
        <f t="shared" si="9"/>
        <v>1178.25272312373</v>
      </c>
      <c r="O221" s="12">
        <f t="shared" si="14"/>
        <v>0.0422625624051769</v>
      </c>
    </row>
    <row r="222" ht="15.75" customHeight="1" spans="1:15">
      <c r="A222" s="4">
        <v>4.69</v>
      </c>
      <c r="B222" s="4">
        <v>32.472</v>
      </c>
      <c r="C222" s="5">
        <v>9.02</v>
      </c>
      <c r="D222" s="6">
        <f t="shared" si="0"/>
        <v>8.92796944378912</v>
      </c>
      <c r="E222" s="6">
        <f t="shared" si="10"/>
        <v>31.4663778448755</v>
      </c>
      <c r="F222" s="5">
        <f t="shared" si="1"/>
        <v>0.00846962327648318</v>
      </c>
      <c r="G222" s="5">
        <f t="shared" si="2"/>
        <v>0.195974645734869</v>
      </c>
      <c r="H222" s="5">
        <f t="shared" si="3"/>
        <v>31.369020456465</v>
      </c>
      <c r="I222" s="8">
        <f t="shared" si="4"/>
        <v>23.5169574881843</v>
      </c>
      <c r="J222" s="9">
        <f t="shared" si="5"/>
        <v>25.940576872971</v>
      </c>
      <c r="K222" s="10">
        <f t="shared" si="6"/>
        <v>49.4575343611553</v>
      </c>
      <c r="L222" s="5">
        <f t="shared" si="7"/>
        <v>0.412146119676294</v>
      </c>
      <c r="M222" s="5">
        <f t="shared" si="8"/>
        <v>3.67962796284621</v>
      </c>
      <c r="N222" s="8">
        <f t="shared" si="9"/>
        <v>1178.23846809764</v>
      </c>
      <c r="O222" s="12">
        <f t="shared" si="14"/>
        <v>0.041975827220281</v>
      </c>
    </row>
    <row r="223" ht="15.75" customHeight="1" spans="1:15">
      <c r="A223" s="4">
        <v>4.71</v>
      </c>
      <c r="B223" s="4">
        <v>32.436</v>
      </c>
      <c r="C223" s="5">
        <v>9.01</v>
      </c>
      <c r="D223" s="6">
        <f t="shared" si="0"/>
        <v>8.93185920120585</v>
      </c>
      <c r="E223" s="6">
        <f t="shared" si="10"/>
        <v>31.6450150288997</v>
      </c>
      <c r="F223" s="5">
        <f t="shared" si="1"/>
        <v>0.0061059844361876</v>
      </c>
      <c r="G223" s="5">
        <f t="shared" si="2"/>
        <v>0.193008634700404</v>
      </c>
      <c r="H223" s="5">
        <f t="shared" si="3"/>
        <v>31.5476188417816</v>
      </c>
      <c r="I223" s="8">
        <f t="shared" si="4"/>
        <v>23.1610361640485</v>
      </c>
      <c r="J223" s="9">
        <f t="shared" si="5"/>
        <v>25.9631854924661</v>
      </c>
      <c r="K223" s="10">
        <f t="shared" si="6"/>
        <v>49.1242216565146</v>
      </c>
      <c r="L223" s="5">
        <f t="shared" si="7"/>
        <v>0.409368513804288</v>
      </c>
      <c r="M223" s="5">
        <f t="shared" si="8"/>
        <v>3.65642192670679</v>
      </c>
      <c r="N223" s="8">
        <f t="shared" si="9"/>
        <v>1178.22452408417</v>
      </c>
      <c r="O223" s="12">
        <f t="shared" si="14"/>
        <v>0.0416934299468082</v>
      </c>
    </row>
    <row r="224" ht="15.75" customHeight="1" spans="1:15">
      <c r="A224" s="4">
        <v>4.74</v>
      </c>
      <c r="B224" s="4">
        <v>32.364</v>
      </c>
      <c r="C224" s="5">
        <v>8.99</v>
      </c>
      <c r="D224" s="6">
        <f t="shared" si="0"/>
        <v>8.93758373469687</v>
      </c>
      <c r="E224" s="6">
        <f t="shared" si="10"/>
        <v>31.9131425409406</v>
      </c>
      <c r="F224" s="5">
        <f t="shared" si="1"/>
        <v>0.00274746486832808</v>
      </c>
      <c r="G224" s="5">
        <f t="shared" si="2"/>
        <v>0.188643573417015</v>
      </c>
      <c r="H224" s="5">
        <f t="shared" si="3"/>
        <v>31.8156608131968</v>
      </c>
      <c r="I224" s="8">
        <f t="shared" si="4"/>
        <v>22.6372288100418</v>
      </c>
      <c r="J224" s="9">
        <f t="shared" si="5"/>
        <v>25.996476378489</v>
      </c>
      <c r="K224" s="10">
        <f t="shared" si="6"/>
        <v>48.6337051885309</v>
      </c>
      <c r="L224" s="5">
        <f t="shared" si="7"/>
        <v>0.405280876571091</v>
      </c>
      <c r="M224" s="5">
        <f t="shared" si="8"/>
        <v>3.62223177042547</v>
      </c>
      <c r="N224" s="8">
        <f t="shared" si="9"/>
        <v>1178.20417469994</v>
      </c>
      <c r="O224" s="12">
        <f t="shared" si="14"/>
        <v>0.0412778245340344</v>
      </c>
    </row>
    <row r="225" ht="15.75" customHeight="1" spans="1:15">
      <c r="A225" s="4">
        <v>4.76</v>
      </c>
      <c r="B225" s="4">
        <v>32.22</v>
      </c>
      <c r="C225" s="5">
        <v>8.95</v>
      </c>
      <c r="D225" s="6">
        <f t="shared" si="0"/>
        <v>8.94132798302076</v>
      </c>
      <c r="E225" s="6">
        <f t="shared" si="10"/>
        <v>32.091969100601</v>
      </c>
      <c r="F225" s="5">
        <f t="shared" si="1"/>
        <v>7.52038784882889e-5</v>
      </c>
      <c r="G225" s="5">
        <f t="shared" si="2"/>
        <v>0.185788515721987</v>
      </c>
      <c r="H225" s="5">
        <f t="shared" si="3"/>
        <v>31.9944500255422</v>
      </c>
      <c r="I225" s="8">
        <f t="shared" si="4"/>
        <v>22.2946218866385</v>
      </c>
      <c r="J225" s="9">
        <f t="shared" si="5"/>
        <v>26.018262502097</v>
      </c>
      <c r="K225" s="10">
        <f t="shared" si="6"/>
        <v>48.3128843887355</v>
      </c>
      <c r="L225" s="5">
        <f t="shared" si="7"/>
        <v>0.402607369906129</v>
      </c>
      <c r="M225" s="5">
        <f t="shared" si="8"/>
        <v>3.59984454271206</v>
      </c>
      <c r="N225" s="8">
        <f t="shared" si="9"/>
        <v>1178.19097552051</v>
      </c>
      <c r="O225" s="12">
        <f t="shared" si="14"/>
        <v>0.0410059874778719</v>
      </c>
    </row>
    <row r="226" ht="15.75" customHeight="1" spans="1:15">
      <c r="A226" s="4">
        <v>4.78</v>
      </c>
      <c r="B226" s="4">
        <v>32.112</v>
      </c>
      <c r="C226" s="5">
        <v>8.92</v>
      </c>
      <c r="D226" s="6">
        <f t="shared" si="0"/>
        <v>8.9450155633925</v>
      </c>
      <c r="E226" s="6">
        <f t="shared" si="10"/>
        <v>32.2708694118688</v>
      </c>
      <c r="F226" s="5">
        <f t="shared" si="1"/>
        <v>0.000625778411844386</v>
      </c>
      <c r="G226" s="5">
        <f t="shared" si="2"/>
        <v>0.182976668374888</v>
      </c>
      <c r="H226" s="5">
        <f t="shared" si="3"/>
        <v>32.1733135547343</v>
      </c>
      <c r="I226" s="8">
        <f t="shared" si="4"/>
        <v>21.9572002049866</v>
      </c>
      <c r="J226" s="9">
        <f t="shared" si="5"/>
        <v>26.0397278188783</v>
      </c>
      <c r="K226" s="10">
        <f t="shared" si="6"/>
        <v>47.9969280238649</v>
      </c>
      <c r="L226" s="5">
        <f t="shared" si="7"/>
        <v>0.399974400198874</v>
      </c>
      <c r="M226" s="5">
        <f t="shared" si="8"/>
        <v>3.57777723473751</v>
      </c>
      <c r="N226" s="8">
        <f t="shared" si="9"/>
        <v>1178.17806171212</v>
      </c>
      <c r="O226" s="12">
        <f t="shared" si="14"/>
        <v>0.0407382632419043</v>
      </c>
    </row>
    <row r="227" ht="15.75" customHeight="1" spans="1:15">
      <c r="A227" s="4">
        <v>4.8</v>
      </c>
      <c r="B227" s="4">
        <v>32.004</v>
      </c>
      <c r="C227" s="5">
        <v>8.89</v>
      </c>
      <c r="D227" s="6">
        <f t="shared" si="0"/>
        <v>8.94864733346271</v>
      </c>
      <c r="E227" s="6">
        <f t="shared" si="10"/>
        <v>32.4498423585381</v>
      </c>
      <c r="F227" s="5">
        <f t="shared" si="1"/>
        <v>0.00343950972228615</v>
      </c>
      <c r="G227" s="5">
        <f t="shared" si="2"/>
        <v>0.180207377401485</v>
      </c>
      <c r="H227" s="5">
        <f t="shared" si="3"/>
        <v>32.3522502760121</v>
      </c>
      <c r="I227" s="8">
        <f t="shared" si="4"/>
        <v>21.6248852881782</v>
      </c>
      <c r="J227" s="9">
        <f t="shared" si="5"/>
        <v>26.0608769162109</v>
      </c>
      <c r="K227" s="10">
        <f t="shared" si="6"/>
        <v>47.6857622043892</v>
      </c>
      <c r="L227" s="5">
        <f t="shared" si="7"/>
        <v>0.397381351703243</v>
      </c>
      <c r="M227" s="5">
        <f t="shared" si="8"/>
        <v>3.55602557328703</v>
      </c>
      <c r="N227" s="8">
        <f t="shared" si="9"/>
        <v>1178.16542637993</v>
      </c>
      <c r="O227" s="12">
        <f t="shared" si="14"/>
        <v>0.0404745896770285</v>
      </c>
    </row>
    <row r="228" ht="15.75" customHeight="1" spans="1:15">
      <c r="A228" s="4">
        <v>4.82</v>
      </c>
      <c r="B228" s="4">
        <v>31.968</v>
      </c>
      <c r="C228" s="5">
        <v>8.88</v>
      </c>
      <c r="D228" s="6">
        <f t="shared" si="0"/>
        <v>8.95222413790171</v>
      </c>
      <c r="E228" s="6">
        <f t="shared" si="10"/>
        <v>32.6288868412961</v>
      </c>
      <c r="F228" s="5">
        <f t="shared" si="1"/>
        <v>0.00521632609564521</v>
      </c>
      <c r="G228" s="5">
        <f t="shared" si="2"/>
        <v>0.177479998725226</v>
      </c>
      <c r="H228" s="5">
        <f t="shared" si="3"/>
        <v>32.5312590816381</v>
      </c>
      <c r="I228" s="8">
        <f t="shared" si="4"/>
        <v>21.2975998470271</v>
      </c>
      <c r="J228" s="9">
        <f t="shared" si="5"/>
        <v>26.0817143200935</v>
      </c>
      <c r="K228" s="10">
        <f t="shared" si="6"/>
        <v>47.3793141671206</v>
      </c>
      <c r="L228" s="5">
        <f t="shared" si="7"/>
        <v>0.394827618059338</v>
      </c>
      <c r="M228" s="5">
        <f t="shared" si="8"/>
        <v>3.53458533270104</v>
      </c>
      <c r="N228" s="8">
        <f t="shared" si="9"/>
        <v>1178.153062811</v>
      </c>
      <c r="O228" s="12">
        <f t="shared" si="14"/>
        <v>0.0402149055692953</v>
      </c>
    </row>
    <row r="229" ht="15.75" customHeight="1" spans="1:15">
      <c r="A229" s="4">
        <v>4.84</v>
      </c>
      <c r="B229" s="4">
        <v>31.932</v>
      </c>
      <c r="C229" s="5">
        <v>8.87</v>
      </c>
      <c r="D229" s="6">
        <f t="shared" si="0"/>
        <v>8.95574680859604</v>
      </c>
      <c r="E229" s="6">
        <f t="shared" si="10"/>
        <v>32.808001777468</v>
      </c>
      <c r="F229" s="5">
        <f t="shared" si="1"/>
        <v>0.00735251518440626</v>
      </c>
      <c r="G229" s="5">
        <f t="shared" si="2"/>
        <v>0.174793898017444</v>
      </c>
      <c r="H229" s="5">
        <f t="shared" si="3"/>
        <v>32.7103388806394</v>
      </c>
      <c r="I229" s="8">
        <f t="shared" si="4"/>
        <v>20.9752677620933</v>
      </c>
      <c r="J229" s="9">
        <f t="shared" si="5"/>
        <v>26.1022444958315</v>
      </c>
      <c r="K229" s="10">
        <f t="shared" si="6"/>
        <v>47.0775122579248</v>
      </c>
      <c r="L229" s="5">
        <f t="shared" si="7"/>
        <v>0.392312602149373</v>
      </c>
      <c r="M229" s="5">
        <f t="shared" si="8"/>
        <v>3.51345233467126</v>
      </c>
      <c r="N229" s="8">
        <f t="shared" si="9"/>
        <v>1178.14096446919</v>
      </c>
      <c r="O229" s="12">
        <f t="shared" si="14"/>
        <v>0.0399591506260335</v>
      </c>
    </row>
    <row r="230" ht="15.75" customHeight="1" spans="1:15">
      <c r="A230" s="4">
        <v>4.86</v>
      </c>
      <c r="B230" s="4">
        <v>31.932</v>
      </c>
      <c r="C230" s="5">
        <v>8.87</v>
      </c>
      <c r="D230" s="6">
        <f t="shared" si="0"/>
        <v>8.95921616484191</v>
      </c>
      <c r="E230" s="6">
        <f t="shared" si="10"/>
        <v>32.9871861007649</v>
      </c>
      <c r="F230" s="5">
        <f t="shared" si="1"/>
        <v>0.00795952406909875</v>
      </c>
      <c r="G230" s="5">
        <f t="shared" si="2"/>
        <v>0.172148450549825</v>
      </c>
      <c r="H230" s="5">
        <f t="shared" si="3"/>
        <v>32.889488598555</v>
      </c>
      <c r="I230" s="8">
        <f t="shared" si="4"/>
        <v>20.657814065979</v>
      </c>
      <c r="J230" s="9">
        <f t="shared" si="5"/>
        <v>26.1224718487222</v>
      </c>
      <c r="K230" s="10">
        <f t="shared" si="6"/>
        <v>46.7802859147012</v>
      </c>
      <c r="L230" s="5">
        <f t="shared" si="7"/>
        <v>0.389835715955843</v>
      </c>
      <c r="M230" s="5">
        <f t="shared" si="8"/>
        <v>3.49262244802431</v>
      </c>
      <c r="N230" s="8">
        <f t="shared" si="9"/>
        <v>1178.12912499024</v>
      </c>
      <c r="O230" s="12">
        <f t="shared" si="14"/>
        <v>0.0397072654621698</v>
      </c>
    </row>
    <row r="231" ht="15.75" customHeight="1" spans="1:15">
      <c r="A231" s="4">
        <v>4.89</v>
      </c>
      <c r="B231" s="4">
        <v>31.968</v>
      </c>
      <c r="C231" s="5">
        <v>8.88</v>
      </c>
      <c r="D231" s="6">
        <f t="shared" si="0"/>
        <v>8.96432199636146</v>
      </c>
      <c r="E231" s="6">
        <f t="shared" si="10"/>
        <v>33.2561157606557</v>
      </c>
      <c r="F231" s="5">
        <f t="shared" si="1"/>
        <v>0.00711019907038269</v>
      </c>
      <c r="G231" s="5">
        <f t="shared" si="2"/>
        <v>0.168255160813556</v>
      </c>
      <c r="H231" s="5">
        <f t="shared" si="3"/>
        <v>33.1583419629672</v>
      </c>
      <c r="I231" s="8">
        <f t="shared" si="4"/>
        <v>20.1906192976267</v>
      </c>
      <c r="J231" s="9">
        <f t="shared" si="5"/>
        <v>26.1522545759712</v>
      </c>
      <c r="K231" s="10">
        <f t="shared" si="6"/>
        <v>46.3428738735979</v>
      </c>
      <c r="L231" s="5">
        <f t="shared" si="7"/>
        <v>0.386190615613316</v>
      </c>
      <c r="M231" s="5">
        <f t="shared" si="8"/>
        <v>3.46193703033082</v>
      </c>
      <c r="N231" s="8">
        <f t="shared" si="9"/>
        <v>1178.11183762785</v>
      </c>
      <c r="O231" s="12">
        <f t="shared" si="14"/>
        <v>0.0393365658449797</v>
      </c>
    </row>
    <row r="232" ht="15.75" customHeight="1" spans="1:15">
      <c r="A232" s="4">
        <v>4.91</v>
      </c>
      <c r="B232" s="4">
        <v>32.04</v>
      </c>
      <c r="C232" s="5">
        <v>8.9</v>
      </c>
      <c r="D232" s="6">
        <f t="shared" si="0"/>
        <v>8.96766156999469</v>
      </c>
      <c r="E232" s="6">
        <f t="shared" si="10"/>
        <v>33.4354689920556</v>
      </c>
      <c r="F232" s="5">
        <f t="shared" si="1"/>
        <v>0.00457808805414644</v>
      </c>
      <c r="G232" s="5">
        <f t="shared" si="2"/>
        <v>0.165708674957147</v>
      </c>
      <c r="H232" s="5">
        <f t="shared" si="3"/>
        <v>33.3376618835133</v>
      </c>
      <c r="I232" s="8">
        <f t="shared" si="4"/>
        <v>19.8850409948576</v>
      </c>
      <c r="J232" s="9">
        <f t="shared" si="5"/>
        <v>26.1717437572446</v>
      </c>
      <c r="K232" s="10">
        <f t="shared" si="6"/>
        <v>46.0567847521022</v>
      </c>
      <c r="L232" s="5">
        <f t="shared" si="7"/>
        <v>0.383806539600851</v>
      </c>
      <c r="M232" s="5">
        <f t="shared" si="8"/>
        <v>3.4418471554912</v>
      </c>
      <c r="N232" s="8">
        <f t="shared" si="9"/>
        <v>1178.10061854737</v>
      </c>
      <c r="O232" s="12">
        <f t="shared" si="14"/>
        <v>0.0390941011548668</v>
      </c>
    </row>
    <row r="233" ht="15.75" customHeight="1" spans="1:15">
      <c r="A233" s="4">
        <v>4.93</v>
      </c>
      <c r="B233" s="4">
        <v>32.112</v>
      </c>
      <c r="C233" s="5">
        <v>8.92</v>
      </c>
      <c r="D233" s="6">
        <f t="shared" si="0"/>
        <v>8.97095060029253</v>
      </c>
      <c r="E233" s="6">
        <f t="shared" si="10"/>
        <v>33.6148880040615</v>
      </c>
      <c r="F233" s="5">
        <f t="shared" si="1"/>
        <v>0.00259596367016922</v>
      </c>
      <c r="G233" s="5">
        <f t="shared" si="2"/>
        <v>0.163200729316595</v>
      </c>
      <c r="H233" s="5">
        <f t="shared" si="3"/>
        <v>33.5170480888141</v>
      </c>
      <c r="I233" s="8">
        <f t="shared" si="4"/>
        <v>19.5840875179914</v>
      </c>
      <c r="J233" s="9">
        <f t="shared" si="5"/>
        <v>26.1909450714387</v>
      </c>
      <c r="K233" s="10">
        <f t="shared" si="6"/>
        <v>45.7750325894301</v>
      </c>
      <c r="L233" s="5">
        <f t="shared" si="7"/>
        <v>0.381458604911918</v>
      </c>
      <c r="M233" s="5">
        <f t="shared" si="8"/>
        <v>3.42204630072132</v>
      </c>
      <c r="N233" s="8">
        <f t="shared" si="9"/>
        <v>1178.08963734028</v>
      </c>
      <c r="O233" s="12">
        <f t="shared" si="14"/>
        <v>0.0388553053507662</v>
      </c>
    </row>
    <row r="234" ht="15.75" customHeight="1" spans="1:15">
      <c r="A234" s="4"/>
      <c r="B234" s="4"/>
      <c r="C234" s="5"/>
      <c r="D234" s="6"/>
      <c r="E234" s="6"/>
      <c r="F234" s="5"/>
      <c r="G234" s="5"/>
      <c r="H234" s="5"/>
      <c r="I234" s="8"/>
      <c r="J234" s="9"/>
      <c r="K234" s="10"/>
      <c r="L234" s="5"/>
      <c r="M234" s="5"/>
      <c r="N234" s="8"/>
      <c r="O234" s="12"/>
    </row>
    <row r="235" ht="15.75" customHeight="1" spans="1:15">
      <c r="A235" s="4"/>
      <c r="B235" s="4"/>
      <c r="C235" s="5"/>
      <c r="D235" s="6"/>
      <c r="E235" s="6"/>
      <c r="F235" s="5"/>
      <c r="G235" s="5"/>
      <c r="H235" s="5"/>
      <c r="I235" s="8"/>
      <c r="J235" s="9"/>
      <c r="K235" s="10"/>
      <c r="L235" s="5"/>
      <c r="M235" s="5"/>
      <c r="N235" s="8"/>
      <c r="O235" s="12"/>
    </row>
    <row r="236" ht="15.75" customHeight="1" spans="1:15">
      <c r="A236" s="4"/>
      <c r="B236" s="4"/>
      <c r="C236" s="5"/>
      <c r="D236" s="6"/>
      <c r="E236" s="6"/>
      <c r="F236" s="5"/>
      <c r="G236" s="5"/>
      <c r="H236" s="5"/>
      <c r="I236" s="8"/>
      <c r="J236" s="9"/>
      <c r="K236" s="10"/>
      <c r="L236" s="5"/>
      <c r="M236" s="5"/>
      <c r="N236" s="8"/>
      <c r="O236" s="12"/>
    </row>
    <row r="237" ht="15.75" customHeight="1" spans="1:15">
      <c r="A237" s="4"/>
      <c r="B237" s="4"/>
      <c r="C237" s="5"/>
      <c r="D237" s="6"/>
      <c r="E237" s="6"/>
      <c r="F237" s="5"/>
      <c r="G237" s="5"/>
      <c r="H237" s="5"/>
      <c r="I237" s="8"/>
      <c r="J237" s="9"/>
      <c r="K237" s="10"/>
      <c r="L237" s="5"/>
      <c r="M237" s="5"/>
      <c r="N237" s="8"/>
      <c r="O237" s="12"/>
    </row>
    <row r="238" ht="15.75" customHeight="1" spans="1:15">
      <c r="A238" s="4"/>
      <c r="B238" s="4"/>
      <c r="C238" s="5"/>
      <c r="D238" s="6"/>
      <c r="E238" s="6"/>
      <c r="F238" s="5"/>
      <c r="G238" s="5"/>
      <c r="H238" s="5"/>
      <c r="I238" s="8"/>
      <c r="J238" s="9"/>
      <c r="K238" s="10"/>
      <c r="L238" s="5"/>
      <c r="M238" s="5"/>
      <c r="N238" s="8"/>
      <c r="O238" s="12"/>
    </row>
    <row r="239" ht="15.75" customHeight="1" spans="1:15">
      <c r="A239" s="4"/>
      <c r="B239" s="4"/>
      <c r="C239" s="5"/>
      <c r="D239" s="6"/>
      <c r="E239" s="6"/>
      <c r="F239" s="5"/>
      <c r="G239" s="5"/>
      <c r="H239" s="5"/>
      <c r="I239" s="8"/>
      <c r="J239" s="9"/>
      <c r="K239" s="10"/>
      <c r="L239" s="5"/>
      <c r="M239" s="5"/>
      <c r="N239" s="8"/>
      <c r="O239" s="12"/>
    </row>
    <row r="240" ht="15.75" customHeight="1" spans="1:15">
      <c r="A240" s="4"/>
      <c r="B240" s="4"/>
      <c r="C240" s="5"/>
      <c r="D240" s="6"/>
      <c r="E240" s="6"/>
      <c r="F240" s="5"/>
      <c r="G240" s="5"/>
      <c r="H240" s="5"/>
      <c r="I240" s="8"/>
      <c r="J240" s="9"/>
      <c r="K240" s="10"/>
      <c r="L240" s="5"/>
      <c r="M240" s="5"/>
      <c r="N240" s="8"/>
      <c r="O240" s="12"/>
    </row>
    <row r="241" ht="15.75" customHeight="1" spans="1:15">
      <c r="A241" s="4"/>
      <c r="B241" s="4"/>
      <c r="C241" s="5"/>
      <c r="D241" s="6"/>
      <c r="E241" s="6"/>
      <c r="F241" s="5"/>
      <c r="G241" s="5"/>
      <c r="H241" s="5"/>
      <c r="I241" s="8"/>
      <c r="J241" s="9"/>
      <c r="K241" s="10"/>
      <c r="L241" s="5"/>
      <c r="M241" s="5"/>
      <c r="N241" s="8"/>
      <c r="O241" s="12"/>
    </row>
    <row r="242" ht="15.75" customHeight="1" spans="1:15">
      <c r="A242" s="4"/>
      <c r="B242" s="4"/>
      <c r="C242" s="5"/>
      <c r="D242" s="6"/>
      <c r="E242" s="6"/>
      <c r="F242" s="5"/>
      <c r="G242" s="5"/>
      <c r="H242" s="5"/>
      <c r="I242" s="8"/>
      <c r="J242" s="9"/>
      <c r="K242" s="10"/>
      <c r="L242" s="5"/>
      <c r="M242" s="5"/>
      <c r="N242" s="8"/>
      <c r="O242" s="12"/>
    </row>
    <row r="243" ht="15.75" customHeight="1" spans="1:15">
      <c r="A243" s="4"/>
      <c r="B243" s="4"/>
      <c r="C243" s="5"/>
      <c r="D243" s="6"/>
      <c r="E243" s="6"/>
      <c r="F243" s="5"/>
      <c r="G243" s="5"/>
      <c r="H243" s="5"/>
      <c r="I243" s="8"/>
      <c r="J243" s="9"/>
      <c r="K243" s="10"/>
      <c r="L243" s="5"/>
      <c r="M243" s="5"/>
      <c r="N243" s="8"/>
      <c r="O243" s="12"/>
    </row>
    <row r="244" ht="15.75" customHeight="1" spans="1:15">
      <c r="A244" s="4"/>
      <c r="B244" s="4"/>
      <c r="C244" s="5"/>
      <c r="D244" s="6"/>
      <c r="E244" s="6"/>
      <c r="F244" s="5"/>
      <c r="G244" s="5"/>
      <c r="H244" s="5"/>
      <c r="I244" s="8"/>
      <c r="J244" s="9"/>
      <c r="K244" s="10"/>
      <c r="L244" s="5"/>
      <c r="M244" s="5"/>
      <c r="N244" s="8"/>
      <c r="O244" s="12"/>
    </row>
    <row r="245" ht="15.75" customHeight="1" spans="1:15">
      <c r="A245" s="4"/>
      <c r="B245" s="4"/>
      <c r="C245" s="5"/>
      <c r="D245" s="6"/>
      <c r="E245" s="6"/>
      <c r="F245" s="5"/>
      <c r="G245" s="5"/>
      <c r="H245" s="5"/>
      <c r="I245" s="8"/>
      <c r="J245" s="9"/>
      <c r="K245" s="10"/>
      <c r="L245" s="5"/>
      <c r="M245" s="5"/>
      <c r="N245" s="8"/>
      <c r="O245" s="12"/>
    </row>
    <row r="246" ht="15.75" customHeight="1" spans="1:15">
      <c r="A246" s="4"/>
      <c r="B246" s="4"/>
      <c r="C246" s="5"/>
      <c r="D246" s="6"/>
      <c r="E246" s="6"/>
      <c r="F246" s="5"/>
      <c r="G246" s="5"/>
      <c r="H246" s="5"/>
      <c r="I246" s="8"/>
      <c r="J246" s="9"/>
      <c r="K246" s="10"/>
      <c r="L246" s="5"/>
      <c r="M246" s="5"/>
      <c r="N246" s="8"/>
      <c r="O246" s="12"/>
    </row>
    <row r="247" ht="15.75" customHeight="1" spans="1:15">
      <c r="A247" s="4"/>
      <c r="B247" s="4"/>
      <c r="C247" s="5"/>
      <c r="D247" s="6"/>
      <c r="E247" s="6"/>
      <c r="F247" s="5"/>
      <c r="G247" s="5"/>
      <c r="H247" s="5"/>
      <c r="I247" s="8"/>
      <c r="J247" s="9"/>
      <c r="K247" s="10"/>
      <c r="L247" s="5"/>
      <c r="M247" s="5"/>
      <c r="N247" s="8"/>
      <c r="O247" s="12"/>
    </row>
    <row r="248" ht="15.75" customHeight="1" spans="1:15">
      <c r="A248" s="4"/>
      <c r="B248" s="4"/>
      <c r="C248" s="5"/>
      <c r="D248" s="6"/>
      <c r="E248" s="6"/>
      <c r="F248" s="5"/>
      <c r="G248" s="5"/>
      <c r="H248" s="5"/>
      <c r="I248" s="8"/>
      <c r="J248" s="9"/>
      <c r="K248" s="10"/>
      <c r="L248" s="5"/>
      <c r="M248" s="5"/>
      <c r="N248" s="8"/>
      <c r="O248" s="12"/>
    </row>
    <row r="249" ht="15.75" customHeight="1" spans="1:15">
      <c r="A249" s="4"/>
      <c r="B249" s="4"/>
      <c r="C249" s="5"/>
      <c r="D249" s="6"/>
      <c r="E249" s="6"/>
      <c r="F249" s="5"/>
      <c r="G249" s="5"/>
      <c r="H249" s="5"/>
      <c r="I249" s="8"/>
      <c r="J249" s="9"/>
      <c r="K249" s="10"/>
      <c r="L249" s="5"/>
      <c r="M249" s="5"/>
      <c r="N249" s="8"/>
      <c r="O249" s="12"/>
    </row>
    <row r="250" ht="15.75" customHeight="1" spans="1:15">
      <c r="A250" s="4"/>
      <c r="B250" s="4"/>
      <c r="C250" s="5"/>
      <c r="D250" s="6"/>
      <c r="E250" s="6"/>
      <c r="F250" s="5"/>
      <c r="G250" s="5"/>
      <c r="H250" s="5"/>
      <c r="I250" s="8"/>
      <c r="J250" s="9"/>
      <c r="K250" s="10"/>
      <c r="L250" s="5"/>
      <c r="M250" s="5"/>
      <c r="N250" s="8"/>
      <c r="O250" s="12"/>
    </row>
    <row r="251" ht="15.75" customHeight="1" spans="1:15">
      <c r="A251" s="4"/>
      <c r="B251" s="4"/>
      <c r="C251" s="5"/>
      <c r="D251" s="6"/>
      <c r="E251" s="6"/>
      <c r="F251" s="5"/>
      <c r="G251" s="5"/>
      <c r="H251" s="5"/>
      <c r="I251" s="8"/>
      <c r="J251" s="9"/>
      <c r="K251" s="10"/>
      <c r="L251" s="5"/>
      <c r="M251" s="5"/>
      <c r="N251" s="8"/>
      <c r="O251" s="12"/>
    </row>
    <row r="252" ht="15.75" customHeight="1" spans="1:15">
      <c r="A252" s="4"/>
      <c r="B252" s="4"/>
      <c r="C252" s="5"/>
      <c r="D252" s="6"/>
      <c r="E252" s="6"/>
      <c r="F252" s="5"/>
      <c r="G252" s="5"/>
      <c r="H252" s="5"/>
      <c r="I252" s="8"/>
      <c r="J252" s="9"/>
      <c r="K252" s="10"/>
      <c r="L252" s="5"/>
      <c r="M252" s="5"/>
      <c r="N252" s="8"/>
      <c r="O252" s="12"/>
    </row>
    <row r="253" ht="15.75" customHeight="1" spans="1:15">
      <c r="A253" s="4"/>
      <c r="B253" s="4"/>
      <c r="C253" s="5"/>
      <c r="D253" s="6"/>
      <c r="E253" s="6"/>
      <c r="F253" s="5"/>
      <c r="G253" s="5"/>
      <c r="H253" s="5"/>
      <c r="I253" s="8"/>
      <c r="J253" s="9"/>
      <c r="K253" s="10"/>
      <c r="L253" s="5"/>
      <c r="M253" s="5"/>
      <c r="N253" s="8"/>
      <c r="O253" s="12"/>
    </row>
    <row r="254" ht="15.75" customHeight="1" spans="1:15">
      <c r="A254" s="4"/>
      <c r="B254" s="4"/>
      <c r="C254" s="5"/>
      <c r="D254" s="6"/>
      <c r="E254" s="6"/>
      <c r="F254" s="5"/>
      <c r="G254" s="5"/>
      <c r="H254" s="5"/>
      <c r="I254" s="8"/>
      <c r="J254" s="9"/>
      <c r="K254" s="10"/>
      <c r="L254" s="5"/>
      <c r="M254" s="5"/>
      <c r="N254" s="8"/>
      <c r="O254" s="12"/>
    </row>
    <row r="255" ht="15.75" customHeight="1" spans="1:15">
      <c r="A255" s="4"/>
      <c r="B255" s="4"/>
      <c r="C255" s="5"/>
      <c r="D255" s="6"/>
      <c r="E255" s="6"/>
      <c r="F255" s="5"/>
      <c r="G255" s="5"/>
      <c r="H255" s="5"/>
      <c r="I255" s="8"/>
      <c r="J255" s="9"/>
      <c r="K255" s="10"/>
      <c r="L255" s="5"/>
      <c r="M255" s="5"/>
      <c r="N255" s="8"/>
      <c r="O255" s="12"/>
    </row>
    <row r="256" ht="15.75" customHeight="1" spans="1:15">
      <c r="A256" s="4"/>
      <c r="B256" s="4"/>
      <c r="C256" s="5"/>
      <c r="D256" s="6"/>
      <c r="E256" s="6"/>
      <c r="F256" s="5"/>
      <c r="G256" s="5"/>
      <c r="H256" s="5"/>
      <c r="I256" s="8"/>
      <c r="J256" s="9"/>
      <c r="K256" s="10"/>
      <c r="L256" s="5"/>
      <c r="M256" s="5"/>
      <c r="N256" s="8"/>
      <c r="O256" s="12"/>
    </row>
    <row r="257" ht="15.75" customHeight="1" spans="1:15">
      <c r="A257" s="4"/>
      <c r="B257" s="4"/>
      <c r="C257" s="5"/>
      <c r="D257" s="6"/>
      <c r="E257" s="6"/>
      <c r="F257" s="5"/>
      <c r="G257" s="5"/>
      <c r="H257" s="5"/>
      <c r="I257" s="8"/>
      <c r="J257" s="9"/>
      <c r="K257" s="10"/>
      <c r="L257" s="5"/>
      <c r="M257" s="5"/>
      <c r="N257" s="8"/>
      <c r="O257" s="12"/>
    </row>
    <row r="258" ht="15.75" customHeight="1" spans="1:15">
      <c r="A258" s="4"/>
      <c r="B258" s="4"/>
      <c r="C258" s="5"/>
      <c r="D258" s="6"/>
      <c r="E258" s="6"/>
      <c r="F258" s="5"/>
      <c r="G258" s="5"/>
      <c r="H258" s="5"/>
      <c r="I258" s="8"/>
      <c r="J258" s="9"/>
      <c r="K258" s="10"/>
      <c r="L258" s="5"/>
      <c r="M258" s="5"/>
      <c r="N258" s="8"/>
      <c r="O258" s="12"/>
    </row>
    <row r="259" ht="15.75" customHeight="1" spans="1:15">
      <c r="A259" s="4"/>
      <c r="B259" s="4"/>
      <c r="C259" s="5"/>
      <c r="D259" s="6"/>
      <c r="E259" s="6"/>
      <c r="F259" s="5"/>
      <c r="G259" s="5"/>
      <c r="H259" s="5"/>
      <c r="I259" s="8"/>
      <c r="J259" s="9"/>
      <c r="K259" s="10"/>
      <c r="L259" s="5"/>
      <c r="M259" s="5"/>
      <c r="N259" s="8"/>
      <c r="O259" s="12"/>
    </row>
    <row r="260" ht="15.75" customHeight="1" spans="1:15">
      <c r="A260" s="4"/>
      <c r="B260" s="4"/>
      <c r="C260" s="5"/>
      <c r="D260" s="6"/>
      <c r="E260" s="6"/>
      <c r="F260" s="5"/>
      <c r="G260" s="5"/>
      <c r="H260" s="5"/>
      <c r="I260" s="8"/>
      <c r="J260" s="9"/>
      <c r="K260" s="10"/>
      <c r="L260" s="5"/>
      <c r="M260" s="5"/>
      <c r="N260" s="8"/>
      <c r="O260" s="12"/>
    </row>
    <row r="261" ht="15.75" customHeight="1" spans="1:15">
      <c r="A261" s="4"/>
      <c r="B261" s="4"/>
      <c r="C261" s="5"/>
      <c r="D261" s="6"/>
      <c r="E261" s="6"/>
      <c r="F261" s="5"/>
      <c r="G261" s="5"/>
      <c r="H261" s="5"/>
      <c r="I261" s="8"/>
      <c r="J261" s="9"/>
      <c r="K261" s="10"/>
      <c r="L261" s="5"/>
      <c r="M261" s="5"/>
      <c r="N261" s="8"/>
      <c r="O261" s="12"/>
    </row>
    <row r="262" ht="15.75" customHeight="1" spans="1:15">
      <c r="A262" s="4"/>
      <c r="B262" s="4"/>
      <c r="C262" s="5"/>
      <c r="D262" s="6"/>
      <c r="E262" s="6"/>
      <c r="F262" s="5"/>
      <c r="G262" s="5"/>
      <c r="H262" s="5"/>
      <c r="I262" s="8"/>
      <c r="J262" s="9"/>
      <c r="K262" s="10"/>
      <c r="L262" s="5"/>
      <c r="M262" s="5"/>
      <c r="N262" s="8"/>
      <c r="O262" s="12"/>
    </row>
    <row r="263" ht="15.75" customHeight="1" spans="1:15">
      <c r="A263" s="4"/>
      <c r="B263" s="4"/>
      <c r="C263" s="5"/>
      <c r="D263" s="6"/>
      <c r="E263" s="6"/>
      <c r="F263" s="5"/>
      <c r="G263" s="5"/>
      <c r="H263" s="5"/>
      <c r="I263" s="8"/>
      <c r="J263" s="9"/>
      <c r="K263" s="10"/>
      <c r="L263" s="5"/>
      <c r="M263" s="5"/>
      <c r="N263" s="8"/>
      <c r="O263" s="12"/>
    </row>
    <row r="264" ht="15.75" customHeight="1" spans="1:15">
      <c r="A264" s="4"/>
      <c r="B264" s="4"/>
      <c r="C264" s="5"/>
      <c r="D264" s="6"/>
      <c r="E264" s="6"/>
      <c r="F264" s="5"/>
      <c r="G264" s="5"/>
      <c r="H264" s="5"/>
      <c r="I264" s="8"/>
      <c r="J264" s="9"/>
      <c r="K264" s="10"/>
      <c r="L264" s="5"/>
      <c r="M264" s="5"/>
      <c r="N264" s="8"/>
      <c r="O264" s="12"/>
    </row>
    <row r="265" ht="15.75" customHeight="1" spans="1:15">
      <c r="A265" s="4"/>
      <c r="B265" s="4"/>
      <c r="C265" s="5"/>
      <c r="D265" s="6"/>
      <c r="E265" s="6"/>
      <c r="F265" s="5"/>
      <c r="G265" s="5"/>
      <c r="H265" s="5"/>
      <c r="I265" s="8"/>
      <c r="J265" s="9"/>
      <c r="K265" s="10"/>
      <c r="L265" s="5"/>
      <c r="M265" s="5"/>
      <c r="N265" s="8"/>
      <c r="O265" s="12"/>
    </row>
    <row r="266" ht="15.75" customHeight="1" spans="1:15">
      <c r="A266" s="4"/>
      <c r="B266" s="4"/>
      <c r="C266" s="5"/>
      <c r="D266" s="6"/>
      <c r="E266" s="6"/>
      <c r="F266" s="5"/>
      <c r="G266" s="5"/>
      <c r="H266" s="5"/>
      <c r="I266" s="8"/>
      <c r="J266" s="9"/>
      <c r="K266" s="10"/>
      <c r="L266" s="5"/>
      <c r="M266" s="5"/>
      <c r="N266" s="8"/>
      <c r="O266" s="12"/>
    </row>
    <row r="267" ht="15.75" customHeight="1" spans="1:15">
      <c r="A267" s="4"/>
      <c r="B267" s="4"/>
      <c r="C267" s="5"/>
      <c r="D267" s="6"/>
      <c r="E267" s="6"/>
      <c r="F267" s="5"/>
      <c r="G267" s="5"/>
      <c r="H267" s="5"/>
      <c r="I267" s="8"/>
      <c r="J267" s="9"/>
      <c r="K267" s="10"/>
      <c r="L267" s="5"/>
      <c r="M267" s="5"/>
      <c r="N267" s="8"/>
      <c r="O267" s="12"/>
    </row>
    <row r="268" ht="15.75" customHeight="1" spans="1:15">
      <c r="A268" s="4"/>
      <c r="B268" s="4"/>
      <c r="C268" s="5"/>
      <c r="D268" s="6"/>
      <c r="E268" s="6"/>
      <c r="F268" s="5"/>
      <c r="G268" s="5"/>
      <c r="H268" s="5"/>
      <c r="I268" s="8"/>
      <c r="J268" s="9"/>
      <c r="K268" s="10"/>
      <c r="L268" s="5"/>
      <c r="M268" s="5"/>
      <c r="N268" s="8"/>
      <c r="O268" s="12"/>
    </row>
    <row r="269" ht="15.75" customHeight="1" spans="1:15">
      <c r="A269" s="4"/>
      <c r="B269" s="4"/>
      <c r="C269" s="5"/>
      <c r="D269" s="6"/>
      <c r="E269" s="6"/>
      <c r="F269" s="5"/>
      <c r="G269" s="5"/>
      <c r="H269" s="5"/>
      <c r="I269" s="8"/>
      <c r="J269" s="9"/>
      <c r="K269" s="10"/>
      <c r="L269" s="5"/>
      <c r="M269" s="5"/>
      <c r="N269" s="8"/>
      <c r="O269" s="12"/>
    </row>
    <row r="270" ht="15.75" customHeight="1" spans="1:15">
      <c r="A270" s="4"/>
      <c r="B270" s="4"/>
      <c r="C270" s="5"/>
      <c r="D270" s="6"/>
      <c r="E270" s="6"/>
      <c r="F270" s="5"/>
      <c r="G270" s="5"/>
      <c r="H270" s="5"/>
      <c r="I270" s="8"/>
      <c r="J270" s="9"/>
      <c r="K270" s="10"/>
      <c r="L270" s="5"/>
      <c r="M270" s="5"/>
      <c r="N270" s="8"/>
      <c r="O270" s="12"/>
    </row>
    <row r="271" ht="15.75" customHeight="1" spans="1:15">
      <c r="A271" s="4"/>
      <c r="B271" s="4"/>
      <c r="C271" s="5"/>
      <c r="D271" s="6"/>
      <c r="E271" s="6"/>
      <c r="F271" s="5"/>
      <c r="G271" s="5"/>
      <c r="H271" s="5"/>
      <c r="I271" s="8"/>
      <c r="J271" s="9"/>
      <c r="K271" s="10"/>
      <c r="L271" s="5"/>
      <c r="M271" s="5"/>
      <c r="N271" s="8"/>
      <c r="O271" s="12"/>
    </row>
    <row r="272" ht="15.75" customHeight="1" spans="1:15">
      <c r="A272" s="4"/>
      <c r="B272" s="4"/>
      <c r="C272" s="5"/>
      <c r="D272" s="6"/>
      <c r="E272" s="6"/>
      <c r="F272" s="5"/>
      <c r="G272" s="5"/>
      <c r="H272" s="5"/>
      <c r="I272" s="8"/>
      <c r="J272" s="9"/>
      <c r="K272" s="10"/>
      <c r="L272" s="5"/>
      <c r="M272" s="5"/>
      <c r="N272" s="8"/>
      <c r="O272" s="12"/>
    </row>
    <row r="273" ht="15.75" customHeight="1" spans="1:15">
      <c r="A273" s="4"/>
      <c r="B273" s="4"/>
      <c r="C273" s="5"/>
      <c r="D273" s="6"/>
      <c r="E273" s="6"/>
      <c r="F273" s="5"/>
      <c r="G273" s="5"/>
      <c r="H273" s="5"/>
      <c r="I273" s="8"/>
      <c r="J273" s="9"/>
      <c r="K273" s="10"/>
      <c r="L273" s="5"/>
      <c r="M273" s="5"/>
      <c r="N273" s="8"/>
      <c r="O273" s="12"/>
    </row>
    <row r="274" ht="15.75" customHeight="1" spans="1:15">
      <c r="A274" s="4"/>
      <c r="B274" s="4"/>
      <c r="C274" s="5"/>
      <c r="D274" s="6"/>
      <c r="E274" s="6"/>
      <c r="F274" s="5"/>
      <c r="G274" s="5"/>
      <c r="H274" s="5"/>
      <c r="I274" s="8"/>
      <c r="J274" s="9"/>
      <c r="K274" s="10"/>
      <c r="L274" s="5"/>
      <c r="M274" s="5"/>
      <c r="N274" s="8"/>
      <c r="O274" s="12"/>
    </row>
    <row r="275" ht="15.75" customHeight="1" spans="1:15">
      <c r="A275" s="4"/>
      <c r="B275" s="4"/>
      <c r="C275" s="5"/>
      <c r="D275" s="6"/>
      <c r="E275" s="6"/>
      <c r="F275" s="5"/>
      <c r="G275" s="5"/>
      <c r="H275" s="5"/>
      <c r="I275" s="8"/>
      <c r="J275" s="9"/>
      <c r="K275" s="10"/>
      <c r="L275" s="5"/>
      <c r="M275" s="5"/>
      <c r="N275" s="8"/>
      <c r="O275" s="12"/>
    </row>
    <row r="276" ht="15.75" customHeight="1" spans="1:15">
      <c r="A276" s="4"/>
      <c r="B276" s="4"/>
      <c r="C276" s="5"/>
      <c r="D276" s="6"/>
      <c r="E276" s="6"/>
      <c r="F276" s="5"/>
      <c r="G276" s="5"/>
      <c r="H276" s="5"/>
      <c r="I276" s="8"/>
      <c r="J276" s="9"/>
      <c r="K276" s="10"/>
      <c r="L276" s="5"/>
      <c r="M276" s="5"/>
      <c r="N276" s="5"/>
      <c r="O276" s="5"/>
    </row>
    <row r="277" ht="15.75" customHeight="1" spans="1:15">
      <c r="A277" s="4"/>
      <c r="B277" s="4"/>
      <c r="C277" s="5"/>
      <c r="D277" s="6"/>
      <c r="E277" s="6"/>
      <c r="F277" s="5"/>
      <c r="G277" s="5"/>
      <c r="H277" s="5"/>
      <c r="I277" s="8"/>
      <c r="J277" s="9"/>
      <c r="K277" s="10"/>
      <c r="L277" s="5"/>
      <c r="M277" s="5"/>
      <c r="N277" s="5"/>
      <c r="O277" s="5"/>
    </row>
    <row r="278" ht="15.75" customHeight="1" spans="1:15">
      <c r="A278" s="4"/>
      <c r="B278" s="4"/>
      <c r="C278" s="5"/>
      <c r="D278" s="6"/>
      <c r="E278" s="6"/>
      <c r="F278" s="5"/>
      <c r="G278" s="5"/>
      <c r="H278" s="5"/>
      <c r="I278" s="8"/>
      <c r="J278" s="9"/>
      <c r="K278" s="10"/>
      <c r="L278" s="5"/>
      <c r="M278" s="5"/>
      <c r="N278" s="5"/>
      <c r="O278" s="5"/>
    </row>
    <row r="279" ht="15.75" customHeight="1" spans="1:15">
      <c r="A279" s="4"/>
      <c r="B279" s="4"/>
      <c r="C279" s="5"/>
      <c r="D279" s="6"/>
      <c r="E279" s="6"/>
      <c r="F279" s="5"/>
      <c r="G279" s="5"/>
      <c r="H279" s="5"/>
      <c r="I279" s="8"/>
      <c r="J279" s="9"/>
      <c r="K279" s="10"/>
      <c r="L279" s="5"/>
      <c r="M279" s="5"/>
      <c r="N279" s="5"/>
      <c r="O279" s="5"/>
    </row>
    <row r="280" ht="15.75" customHeight="1" spans="1:15">
      <c r="A280" s="4"/>
      <c r="B280" s="4"/>
      <c r="C280" s="5"/>
      <c r="D280" s="6"/>
      <c r="E280" s="6"/>
      <c r="F280" s="5"/>
      <c r="G280" s="5"/>
      <c r="H280" s="5"/>
      <c r="I280" s="8"/>
      <c r="J280" s="9"/>
      <c r="K280" s="10"/>
      <c r="L280" s="5"/>
      <c r="M280" s="5"/>
      <c r="N280" s="5"/>
      <c r="O280" s="5"/>
    </row>
    <row r="281" ht="15.75" customHeight="1" spans="1:15">
      <c r="A281" s="4"/>
      <c r="B281" s="4"/>
      <c r="C281" s="5"/>
      <c r="D281" s="6"/>
      <c r="E281" s="6"/>
      <c r="F281" s="5"/>
      <c r="G281" s="5"/>
      <c r="H281" s="5"/>
      <c r="I281" s="8"/>
      <c r="J281" s="9"/>
      <c r="K281" s="10"/>
      <c r="L281" s="5"/>
      <c r="M281" s="5"/>
      <c r="N281" s="5"/>
      <c r="O281" s="5"/>
    </row>
    <row r="282" ht="15.75" customHeight="1" spans="1:15">
      <c r="A282" s="4"/>
      <c r="B282" s="4"/>
      <c r="C282" s="5"/>
      <c r="D282" s="6"/>
      <c r="E282" s="6"/>
      <c r="F282" s="5"/>
      <c r="G282" s="5"/>
      <c r="H282" s="5"/>
      <c r="I282" s="8"/>
      <c r="J282" s="9"/>
      <c r="K282" s="10"/>
      <c r="L282" s="5"/>
      <c r="M282" s="5"/>
      <c r="N282" s="5"/>
      <c r="O282" s="5"/>
    </row>
    <row r="283" ht="15.75" customHeight="1" spans="1:15">
      <c r="A283" s="4"/>
      <c r="B283" s="4"/>
      <c r="C283" s="5"/>
      <c r="D283" s="6"/>
      <c r="E283" s="6"/>
      <c r="F283" s="5"/>
      <c r="G283" s="5"/>
      <c r="H283" s="5"/>
      <c r="I283" s="8"/>
      <c r="J283" s="9"/>
      <c r="K283" s="10"/>
      <c r="L283" s="5"/>
      <c r="M283" s="5"/>
      <c r="N283" s="5"/>
      <c r="O283" s="5"/>
    </row>
    <row r="284" ht="15.75" customHeight="1" spans="1:15">
      <c r="A284" s="4"/>
      <c r="B284" s="4"/>
      <c r="C284" s="5"/>
      <c r="D284" s="6"/>
      <c r="E284" s="6"/>
      <c r="F284" s="5"/>
      <c r="G284" s="5"/>
      <c r="H284" s="5"/>
      <c r="I284" s="8"/>
      <c r="J284" s="9"/>
      <c r="K284" s="10"/>
      <c r="L284" s="5"/>
      <c r="M284" s="5"/>
      <c r="N284" s="5"/>
      <c r="O284" s="5"/>
    </row>
    <row r="285" ht="15.75" customHeight="1" spans="1:15">
      <c r="A285" s="4"/>
      <c r="B285" s="4"/>
      <c r="C285" s="5"/>
      <c r="D285" s="6"/>
      <c r="E285" s="6"/>
      <c r="F285" s="5"/>
      <c r="G285" s="5"/>
      <c r="H285" s="5"/>
      <c r="I285" s="8"/>
      <c r="J285" s="9"/>
      <c r="K285" s="10"/>
      <c r="L285" s="5"/>
      <c r="M285" s="5"/>
      <c r="N285" s="5"/>
      <c r="O285" s="5"/>
    </row>
    <row r="286" ht="15.75" customHeight="1" spans="1:15">
      <c r="A286" s="4"/>
      <c r="B286" s="4"/>
      <c r="C286" s="5"/>
      <c r="D286" s="6"/>
      <c r="E286" s="6"/>
      <c r="F286" s="5"/>
      <c r="G286" s="5"/>
      <c r="H286" s="5"/>
      <c r="I286" s="8"/>
      <c r="J286" s="9"/>
      <c r="K286" s="10"/>
      <c r="L286" s="5"/>
      <c r="M286" s="5"/>
      <c r="N286" s="5"/>
      <c r="O286" s="5"/>
    </row>
    <row r="287" ht="15.75" customHeight="1" spans="1:15">
      <c r="A287" s="4"/>
      <c r="B287" s="4"/>
      <c r="C287" s="5"/>
      <c r="D287" s="6"/>
      <c r="E287" s="6"/>
      <c r="F287" s="5"/>
      <c r="G287" s="5"/>
      <c r="H287" s="5"/>
      <c r="I287" s="8"/>
      <c r="J287" s="9"/>
      <c r="K287" s="10"/>
      <c r="L287" s="5"/>
      <c r="M287" s="5"/>
      <c r="N287" s="5"/>
      <c r="O287" s="5"/>
    </row>
    <row r="288" ht="15.75" customHeight="1" spans="1:15">
      <c r="A288" s="4"/>
      <c r="B288" s="4"/>
      <c r="C288" s="5"/>
      <c r="D288" s="6"/>
      <c r="E288" s="6"/>
      <c r="F288" s="5"/>
      <c r="G288" s="5"/>
      <c r="H288" s="5"/>
      <c r="I288" s="8"/>
      <c r="J288" s="9"/>
      <c r="K288" s="10"/>
      <c r="L288" s="5"/>
      <c r="M288" s="5"/>
      <c r="N288" s="5"/>
      <c r="O288" s="5"/>
    </row>
    <row r="289" ht="15.75" customHeight="1" spans="1:15">
      <c r="A289" s="4"/>
      <c r="B289" s="4"/>
      <c r="C289" s="5"/>
      <c r="D289" s="6"/>
      <c r="E289" s="6"/>
      <c r="F289" s="5"/>
      <c r="G289" s="5"/>
      <c r="H289" s="5"/>
      <c r="I289" s="8"/>
      <c r="J289" s="9"/>
      <c r="K289" s="10"/>
      <c r="L289" s="5"/>
      <c r="M289" s="5"/>
      <c r="N289" s="5"/>
      <c r="O289" s="5"/>
    </row>
    <row r="290" ht="15.75" customHeight="1" spans="1:15">
      <c r="A290" s="4"/>
      <c r="B290" s="4"/>
      <c r="C290" s="5"/>
      <c r="D290" s="6"/>
      <c r="E290" s="6"/>
      <c r="F290" s="5"/>
      <c r="G290" s="5"/>
      <c r="H290" s="5"/>
      <c r="I290" s="8"/>
      <c r="J290" s="9"/>
      <c r="K290" s="10"/>
      <c r="L290" s="5"/>
      <c r="M290" s="5"/>
      <c r="N290" s="5"/>
      <c r="O290" s="5"/>
    </row>
    <row r="291" ht="15.75" customHeight="1" spans="1:15">
      <c r="A291" s="4"/>
      <c r="B291" s="4"/>
      <c r="C291" s="5"/>
      <c r="D291" s="6"/>
      <c r="E291" s="6"/>
      <c r="F291" s="5"/>
      <c r="G291" s="5"/>
      <c r="H291" s="5"/>
      <c r="I291" s="8"/>
      <c r="J291" s="9"/>
      <c r="K291" s="10"/>
      <c r="L291" s="5"/>
      <c r="M291" s="5"/>
      <c r="N291" s="5"/>
      <c r="O291" s="5"/>
    </row>
    <row r="292" ht="15.75" customHeight="1" spans="1:15">
      <c r="A292" s="4"/>
      <c r="B292" s="4"/>
      <c r="C292" s="5"/>
      <c r="D292" s="6"/>
      <c r="E292" s="6"/>
      <c r="F292" s="5"/>
      <c r="G292" s="5"/>
      <c r="H292" s="5"/>
      <c r="I292" s="8"/>
      <c r="J292" s="9"/>
      <c r="K292" s="10"/>
      <c r="L292" s="5"/>
      <c r="M292" s="5"/>
      <c r="N292" s="5"/>
      <c r="O292" s="5"/>
    </row>
    <row r="293" ht="15.75" customHeight="1" spans="1:15">
      <c r="A293" s="4"/>
      <c r="B293" s="4"/>
      <c r="C293" s="5"/>
      <c r="D293" s="6"/>
      <c r="E293" s="6"/>
      <c r="F293" s="5"/>
      <c r="G293" s="5"/>
      <c r="H293" s="5"/>
      <c r="I293" s="8"/>
      <c r="J293" s="9"/>
      <c r="K293" s="10"/>
      <c r="L293" s="5"/>
      <c r="M293" s="5"/>
      <c r="N293" s="5"/>
      <c r="O293" s="5"/>
    </row>
    <row r="294" ht="15.75" customHeight="1" spans="1:15">
      <c r="A294" s="4"/>
      <c r="B294" s="4"/>
      <c r="C294" s="5"/>
      <c r="D294" s="6"/>
      <c r="E294" s="6"/>
      <c r="F294" s="5"/>
      <c r="G294" s="5"/>
      <c r="H294" s="5"/>
      <c r="I294" s="8"/>
      <c r="J294" s="9"/>
      <c r="K294" s="10"/>
      <c r="L294" s="5"/>
      <c r="M294" s="5"/>
      <c r="N294" s="5"/>
      <c r="O294" s="5"/>
    </row>
    <row r="295" ht="15.75" customHeight="1" spans="1:15">
      <c r="A295" s="4"/>
      <c r="B295" s="4"/>
      <c r="C295" s="5"/>
      <c r="D295" s="6"/>
      <c r="E295" s="6"/>
      <c r="F295" s="5"/>
      <c r="G295" s="5"/>
      <c r="H295" s="5"/>
      <c r="I295" s="8"/>
      <c r="J295" s="9"/>
      <c r="K295" s="10"/>
      <c r="L295" s="5"/>
      <c r="M295" s="5"/>
      <c r="N295" s="5"/>
      <c r="O295" s="5"/>
    </row>
    <row r="296" ht="15.75" customHeight="1" spans="1:15">
      <c r="A296" s="4"/>
      <c r="B296" s="4"/>
      <c r="C296" s="5"/>
      <c r="D296" s="6"/>
      <c r="E296" s="6"/>
      <c r="F296" s="5"/>
      <c r="G296" s="5"/>
      <c r="H296" s="5"/>
      <c r="I296" s="8"/>
      <c r="J296" s="9"/>
      <c r="K296" s="10"/>
      <c r="L296" s="5"/>
      <c r="M296" s="5"/>
      <c r="N296" s="5"/>
      <c r="O296" s="5"/>
    </row>
    <row r="297" ht="15.75" customHeight="1" spans="1:15">
      <c r="A297" s="4"/>
      <c r="B297" s="4"/>
      <c r="C297" s="5"/>
      <c r="D297" s="6"/>
      <c r="E297" s="6"/>
      <c r="F297" s="5"/>
      <c r="G297" s="5"/>
      <c r="H297" s="5"/>
      <c r="I297" s="8"/>
      <c r="J297" s="9"/>
      <c r="K297" s="10"/>
      <c r="L297" s="5"/>
      <c r="M297" s="5"/>
      <c r="N297" s="5"/>
      <c r="O297" s="5"/>
    </row>
    <row r="298" ht="15.75" customHeight="1" spans="1:15">
      <c r="A298" s="4"/>
      <c r="B298" s="4"/>
      <c r="C298" s="5"/>
      <c r="D298" s="6"/>
      <c r="E298" s="6"/>
      <c r="F298" s="5"/>
      <c r="G298" s="5"/>
      <c r="H298" s="5"/>
      <c r="I298" s="8"/>
      <c r="J298" s="9"/>
      <c r="K298" s="10"/>
      <c r="L298" s="5"/>
      <c r="M298" s="5"/>
      <c r="N298" s="5"/>
      <c r="O298" s="5"/>
    </row>
    <row r="299" ht="15.75" customHeight="1" spans="1:15">
      <c r="A299" s="4"/>
      <c r="B299" s="4"/>
      <c r="C299" s="5"/>
      <c r="D299" s="6"/>
      <c r="E299" s="6"/>
      <c r="F299" s="5"/>
      <c r="G299" s="5"/>
      <c r="H299" s="5"/>
      <c r="I299" s="8"/>
      <c r="J299" s="9"/>
      <c r="K299" s="10"/>
      <c r="L299" s="5"/>
      <c r="M299" s="5"/>
      <c r="N299" s="5"/>
      <c r="O299" s="5"/>
    </row>
    <row r="300" ht="15.75" customHeight="1" spans="1:15">
      <c r="A300" s="4"/>
      <c r="B300" s="4"/>
      <c r="C300" s="5"/>
      <c r="D300" s="6"/>
      <c r="E300" s="6"/>
      <c r="F300" s="5"/>
      <c r="G300" s="5"/>
      <c r="H300" s="5"/>
      <c r="I300" s="8"/>
      <c r="J300" s="9"/>
      <c r="K300" s="10"/>
      <c r="L300" s="5"/>
      <c r="M300" s="5"/>
      <c r="N300" s="5"/>
      <c r="O300" s="5"/>
    </row>
    <row r="301" ht="15.75" customHeight="1" spans="1:15">
      <c r="A301" s="4"/>
      <c r="B301" s="4"/>
      <c r="C301" s="5"/>
      <c r="D301" s="6"/>
      <c r="E301" s="6"/>
      <c r="F301" s="5"/>
      <c r="G301" s="5"/>
      <c r="H301" s="5"/>
      <c r="I301" s="8"/>
      <c r="J301" s="9"/>
      <c r="K301" s="10"/>
      <c r="L301" s="5"/>
      <c r="M301" s="5"/>
      <c r="N301" s="5"/>
      <c r="O301" s="5"/>
    </row>
    <row r="302" ht="15.75" customHeight="1" spans="1:15">
      <c r="A302" s="4"/>
      <c r="B302" s="4"/>
      <c r="C302" s="5"/>
      <c r="D302" s="6"/>
      <c r="E302" s="6"/>
      <c r="F302" s="5"/>
      <c r="G302" s="5"/>
      <c r="H302" s="5"/>
      <c r="I302" s="8"/>
      <c r="J302" s="9"/>
      <c r="K302" s="10"/>
      <c r="L302" s="5"/>
      <c r="M302" s="5"/>
      <c r="N302" s="5"/>
      <c r="O302" s="5"/>
    </row>
    <row r="303" ht="15.75" customHeight="1" spans="1:15">
      <c r="A303" s="4"/>
      <c r="B303" s="4"/>
      <c r="C303" s="5"/>
      <c r="D303" s="6"/>
      <c r="E303" s="6"/>
      <c r="F303" s="5"/>
      <c r="G303" s="5"/>
      <c r="H303" s="5"/>
      <c r="I303" s="8"/>
      <c r="J303" s="9"/>
      <c r="K303" s="10"/>
      <c r="L303" s="5"/>
      <c r="M303" s="5"/>
      <c r="N303" s="5"/>
      <c r="O303" s="5"/>
    </row>
    <row r="304" ht="15.75" customHeight="1" spans="1:15">
      <c r="A304" s="4"/>
      <c r="B304" s="4"/>
      <c r="C304" s="5"/>
      <c r="D304" s="6"/>
      <c r="E304" s="6"/>
      <c r="F304" s="5"/>
      <c r="G304" s="5"/>
      <c r="H304" s="5"/>
      <c r="I304" s="8"/>
      <c r="J304" s="9"/>
      <c r="K304" s="10"/>
      <c r="L304" s="5"/>
      <c r="M304" s="5"/>
      <c r="N304" s="5"/>
      <c r="O304" s="5"/>
    </row>
    <row r="305" ht="15.75" customHeight="1" spans="1:15">
      <c r="A305" s="4"/>
      <c r="B305" s="4"/>
      <c r="C305" s="5"/>
      <c r="D305" s="6"/>
      <c r="E305" s="6"/>
      <c r="F305" s="5"/>
      <c r="G305" s="5"/>
      <c r="H305" s="5"/>
      <c r="I305" s="8"/>
      <c r="J305" s="9"/>
      <c r="K305" s="10"/>
      <c r="L305" s="5"/>
      <c r="M305" s="5"/>
      <c r="N305" s="5"/>
      <c r="O305" s="5"/>
    </row>
    <row r="306" ht="15.75" customHeight="1" spans="1:15">
      <c r="A306" s="4"/>
      <c r="B306" s="4"/>
      <c r="C306" s="5"/>
      <c r="D306" s="6"/>
      <c r="E306" s="6"/>
      <c r="F306" s="5"/>
      <c r="G306" s="5"/>
      <c r="H306" s="5"/>
      <c r="I306" s="8"/>
      <c r="J306" s="9"/>
      <c r="K306" s="10"/>
      <c r="L306" s="5"/>
      <c r="M306" s="5"/>
      <c r="N306" s="5"/>
      <c r="O306" s="5"/>
    </row>
    <row r="307" ht="15.75" customHeight="1" spans="1:15">
      <c r="A307" s="4"/>
      <c r="B307" s="4"/>
      <c r="C307" s="5"/>
      <c r="D307" s="6"/>
      <c r="E307" s="6"/>
      <c r="F307" s="5"/>
      <c r="G307" s="5"/>
      <c r="H307" s="5"/>
      <c r="I307" s="8"/>
      <c r="J307" s="9"/>
      <c r="K307" s="10"/>
      <c r="L307" s="5"/>
      <c r="M307" s="5"/>
      <c r="N307" s="5"/>
      <c r="O307" s="5"/>
    </row>
    <row r="308" ht="15.75" customHeight="1" spans="1:15">
      <c r="A308" s="4"/>
      <c r="B308" s="4"/>
      <c r="C308" s="5"/>
      <c r="D308" s="6"/>
      <c r="E308" s="6"/>
      <c r="F308" s="5"/>
      <c r="G308" s="5"/>
      <c r="H308" s="5"/>
      <c r="I308" s="8"/>
      <c r="J308" s="9"/>
      <c r="K308" s="10"/>
      <c r="L308" s="5"/>
      <c r="M308" s="5"/>
      <c r="N308" s="5"/>
      <c r="O308" s="5"/>
    </row>
    <row r="309" ht="15.75" customHeight="1" spans="1:15">
      <c r="A309" s="4"/>
      <c r="B309" s="4"/>
      <c r="C309" s="5"/>
      <c r="D309" s="6"/>
      <c r="E309" s="6"/>
      <c r="F309" s="5"/>
      <c r="G309" s="5"/>
      <c r="H309" s="5"/>
      <c r="I309" s="8"/>
      <c r="J309" s="9"/>
      <c r="K309" s="10"/>
      <c r="L309" s="5"/>
      <c r="M309" s="5"/>
      <c r="N309" s="5"/>
      <c r="O309" s="5"/>
    </row>
    <row r="310" ht="15.75" customHeight="1" spans="1:15">
      <c r="A310" s="4"/>
      <c r="B310" s="4"/>
      <c r="C310" s="5"/>
      <c r="D310" s="6"/>
      <c r="E310" s="6"/>
      <c r="F310" s="5"/>
      <c r="G310" s="5"/>
      <c r="H310" s="5"/>
      <c r="I310" s="8"/>
      <c r="J310" s="9"/>
      <c r="K310" s="10"/>
      <c r="L310" s="5"/>
      <c r="M310" s="5"/>
      <c r="N310" s="5"/>
      <c r="O310" s="5"/>
    </row>
    <row r="311" ht="15.75" customHeight="1" spans="1:15">
      <c r="A311" s="4"/>
      <c r="B311" s="4"/>
      <c r="C311" s="5"/>
      <c r="D311" s="6"/>
      <c r="E311" s="6"/>
      <c r="F311" s="5"/>
      <c r="G311" s="5"/>
      <c r="H311" s="5"/>
      <c r="I311" s="8"/>
      <c r="J311" s="9"/>
      <c r="K311" s="10"/>
      <c r="L311" s="5"/>
      <c r="M311" s="5"/>
      <c r="N311" s="5"/>
      <c r="O311" s="5"/>
    </row>
    <row r="312" ht="15.75" customHeight="1" spans="1:15">
      <c r="A312" s="4"/>
      <c r="B312" s="4"/>
      <c r="C312" s="5"/>
      <c r="D312" s="6"/>
      <c r="E312" s="6"/>
      <c r="F312" s="5"/>
      <c r="G312" s="5"/>
      <c r="H312" s="5"/>
      <c r="I312" s="8"/>
      <c r="J312" s="9"/>
      <c r="K312" s="10"/>
      <c r="L312" s="5"/>
      <c r="M312" s="5"/>
      <c r="N312" s="5"/>
      <c r="O312" s="5"/>
    </row>
    <row r="313" ht="15.75" customHeight="1" spans="1:15">
      <c r="A313" s="4"/>
      <c r="B313" s="4"/>
      <c r="C313" s="5"/>
      <c r="D313" s="6"/>
      <c r="E313" s="6"/>
      <c r="F313" s="5"/>
      <c r="G313" s="5"/>
      <c r="H313" s="5"/>
      <c r="I313" s="8"/>
      <c r="J313" s="9"/>
      <c r="K313" s="10"/>
      <c r="L313" s="5"/>
      <c r="M313" s="5"/>
      <c r="N313" s="5"/>
      <c r="O313" s="5"/>
    </row>
    <row r="314" ht="15.75" customHeight="1" spans="1:15">
      <c r="A314" s="4"/>
      <c r="B314" s="4"/>
      <c r="C314" s="5"/>
      <c r="D314" s="6"/>
      <c r="E314" s="6"/>
      <c r="F314" s="5"/>
      <c r="G314" s="5"/>
      <c r="H314" s="5"/>
      <c r="I314" s="8"/>
      <c r="J314" s="9"/>
      <c r="K314" s="10"/>
      <c r="L314" s="5"/>
      <c r="M314" s="5"/>
      <c r="N314" s="5"/>
      <c r="O314" s="5"/>
    </row>
    <row r="315" ht="15.75" customHeight="1" spans="1:15">
      <c r="A315" s="4"/>
      <c r="B315" s="4"/>
      <c r="C315" s="5"/>
      <c r="D315" s="6"/>
      <c r="E315" s="6"/>
      <c r="F315" s="5"/>
      <c r="G315" s="5"/>
      <c r="H315" s="5"/>
      <c r="I315" s="8"/>
      <c r="J315" s="9"/>
      <c r="K315" s="10"/>
      <c r="L315" s="5"/>
      <c r="M315" s="5"/>
      <c r="N315" s="5"/>
      <c r="O315" s="5"/>
    </row>
    <row r="316" ht="15.75" customHeight="1" spans="1:15">
      <c r="A316" s="4"/>
      <c r="B316" s="4"/>
      <c r="C316" s="5"/>
      <c r="D316" s="6"/>
      <c r="E316" s="6"/>
      <c r="F316" s="5"/>
      <c r="G316" s="5"/>
      <c r="H316" s="5"/>
      <c r="I316" s="8"/>
      <c r="J316" s="9"/>
      <c r="K316" s="10"/>
      <c r="L316" s="5"/>
      <c r="M316" s="5"/>
      <c r="N316" s="5"/>
      <c r="O316" s="5"/>
    </row>
    <row r="317" ht="15.75" customHeight="1" spans="1:15">
      <c r="A317" s="4"/>
      <c r="B317" s="4"/>
      <c r="C317" s="5"/>
      <c r="D317" s="6"/>
      <c r="E317" s="6"/>
      <c r="F317" s="5"/>
      <c r="G317" s="5"/>
      <c r="H317" s="5"/>
      <c r="I317" s="8"/>
      <c r="J317" s="9"/>
      <c r="K317" s="10"/>
      <c r="L317" s="5"/>
      <c r="M317" s="5"/>
      <c r="N317" s="5"/>
      <c r="O317" s="5"/>
    </row>
    <row r="318" ht="15.75" customHeight="1" spans="1:15">
      <c r="A318" s="4"/>
      <c r="B318" s="4"/>
      <c r="C318" s="5"/>
      <c r="D318" s="6"/>
      <c r="E318" s="6"/>
      <c r="F318" s="5"/>
      <c r="G318" s="5"/>
      <c r="H318" s="5"/>
      <c r="I318" s="8"/>
      <c r="J318" s="9"/>
      <c r="K318" s="10"/>
      <c r="L318" s="5"/>
      <c r="M318" s="5"/>
      <c r="N318" s="5"/>
      <c r="O318" s="5"/>
    </row>
    <row r="319" ht="15.75" customHeight="1" spans="1:15">
      <c r="A319" s="4"/>
      <c r="B319" s="4"/>
      <c r="C319" s="5"/>
      <c r="D319" s="6"/>
      <c r="E319" s="6"/>
      <c r="F319" s="5"/>
      <c r="G319" s="5"/>
      <c r="H319" s="5"/>
      <c r="I319" s="8"/>
      <c r="J319" s="9"/>
      <c r="K319" s="10"/>
      <c r="L319" s="5"/>
      <c r="M319" s="5"/>
      <c r="N319" s="5"/>
      <c r="O319" s="5"/>
    </row>
    <row r="320" ht="15.75" customHeight="1" spans="1:15">
      <c r="A320" s="4"/>
      <c r="B320" s="4"/>
      <c r="C320" s="5"/>
      <c r="D320" s="6"/>
      <c r="E320" s="6"/>
      <c r="F320" s="5"/>
      <c r="G320" s="5"/>
      <c r="H320" s="5"/>
      <c r="I320" s="8"/>
      <c r="J320" s="9"/>
      <c r="K320" s="10"/>
      <c r="L320" s="5"/>
      <c r="M320" s="5"/>
      <c r="N320" s="5"/>
      <c r="O320" s="5"/>
    </row>
    <row r="321" ht="15.75" customHeight="1" spans="1:15">
      <c r="A321" s="4"/>
      <c r="B321" s="4"/>
      <c r="C321" s="5"/>
      <c r="D321" s="6"/>
      <c r="E321" s="6"/>
      <c r="F321" s="5"/>
      <c r="G321" s="5"/>
      <c r="H321" s="5"/>
      <c r="I321" s="8"/>
      <c r="J321" s="9"/>
      <c r="K321" s="10"/>
      <c r="L321" s="5"/>
      <c r="M321" s="5"/>
      <c r="N321" s="5"/>
      <c r="O321" s="5"/>
    </row>
    <row r="322" ht="15.75" customHeight="1" spans="1:15">
      <c r="A322" s="4"/>
      <c r="B322" s="4"/>
      <c r="C322" s="5"/>
      <c r="D322" s="6"/>
      <c r="E322" s="6"/>
      <c r="F322" s="5"/>
      <c r="G322" s="5"/>
      <c r="H322" s="5"/>
      <c r="I322" s="8"/>
      <c r="J322" s="9"/>
      <c r="K322" s="10"/>
      <c r="L322" s="5"/>
      <c r="M322" s="5"/>
      <c r="N322" s="5"/>
      <c r="O322" s="5"/>
    </row>
    <row r="323" ht="15.75" customHeight="1" spans="1:15">
      <c r="A323" s="4"/>
      <c r="B323" s="4"/>
      <c r="C323" s="5"/>
      <c r="D323" s="6"/>
      <c r="E323" s="6"/>
      <c r="F323" s="5"/>
      <c r="G323" s="5"/>
      <c r="H323" s="5"/>
      <c r="I323" s="8"/>
      <c r="J323" s="9"/>
      <c r="K323" s="10"/>
      <c r="L323" s="5"/>
      <c r="M323" s="5"/>
      <c r="N323" s="5"/>
      <c r="O323" s="5"/>
    </row>
    <row r="324" ht="15.75" customHeight="1" spans="1:15">
      <c r="A324" s="4"/>
      <c r="B324" s="4"/>
      <c r="C324" s="5"/>
      <c r="D324" s="6"/>
      <c r="E324" s="6"/>
      <c r="F324" s="5"/>
      <c r="G324" s="5"/>
      <c r="H324" s="5"/>
      <c r="I324" s="8"/>
      <c r="J324" s="9"/>
      <c r="K324" s="10"/>
      <c r="L324" s="5"/>
      <c r="M324" s="5"/>
      <c r="N324" s="5"/>
      <c r="O324" s="5"/>
    </row>
    <row r="325" ht="15.75" customHeight="1" spans="1:15">
      <c r="A325" s="4"/>
      <c r="B325" s="4"/>
      <c r="C325" s="5"/>
      <c r="D325" s="6"/>
      <c r="E325" s="6"/>
      <c r="F325" s="5"/>
      <c r="G325" s="5"/>
      <c r="H325" s="5"/>
      <c r="I325" s="8"/>
      <c r="J325" s="9"/>
      <c r="K325" s="10"/>
      <c r="L325" s="5"/>
      <c r="M325" s="5"/>
      <c r="N325" s="5"/>
      <c r="O325" s="5"/>
    </row>
    <row r="326" ht="15.75" customHeight="1" spans="1:15">
      <c r="A326" s="4"/>
      <c r="B326" s="4"/>
      <c r="C326" s="5"/>
      <c r="D326" s="6"/>
      <c r="E326" s="6"/>
      <c r="F326" s="5"/>
      <c r="G326" s="5"/>
      <c r="H326" s="5"/>
      <c r="I326" s="8"/>
      <c r="J326" s="9"/>
      <c r="K326" s="10"/>
      <c r="L326" s="5"/>
      <c r="M326" s="5"/>
      <c r="N326" s="5"/>
      <c r="O326" s="5"/>
    </row>
    <row r="327" ht="15.75" customHeight="1" spans="1:15">
      <c r="A327" s="4"/>
      <c r="B327" s="4"/>
      <c r="C327" s="5"/>
      <c r="D327" s="6"/>
      <c r="E327" s="6"/>
      <c r="F327" s="5"/>
      <c r="G327" s="5"/>
      <c r="H327" s="5"/>
      <c r="I327" s="8"/>
      <c r="J327" s="9"/>
      <c r="K327" s="10"/>
      <c r="L327" s="5"/>
      <c r="M327" s="5"/>
      <c r="N327" s="5"/>
      <c r="O327" s="5"/>
    </row>
    <row r="328" ht="15.75" customHeight="1" spans="1:15">
      <c r="A328" s="4"/>
      <c r="B328" s="4"/>
      <c r="C328" s="5"/>
      <c r="D328" s="6"/>
      <c r="E328" s="6"/>
      <c r="F328" s="5"/>
      <c r="G328" s="5"/>
      <c r="H328" s="5"/>
      <c r="I328" s="8"/>
      <c r="J328" s="9"/>
      <c r="K328" s="10"/>
      <c r="L328" s="5"/>
      <c r="M328" s="5"/>
      <c r="N328" s="5"/>
      <c r="O328" s="5"/>
    </row>
    <row r="329" ht="15.75" customHeight="1" spans="1:15">
      <c r="A329" s="4"/>
      <c r="B329" s="4"/>
      <c r="C329" s="5"/>
      <c r="D329" s="6"/>
      <c r="E329" s="6"/>
      <c r="F329" s="5"/>
      <c r="G329" s="5"/>
      <c r="H329" s="5"/>
      <c r="I329" s="8"/>
      <c r="J329" s="9"/>
      <c r="K329" s="10"/>
      <c r="L329" s="5"/>
      <c r="M329" s="5"/>
      <c r="N329" s="5"/>
      <c r="O329" s="5"/>
    </row>
    <row r="330" ht="15.75" customHeight="1" spans="1:15">
      <c r="A330" s="4"/>
      <c r="B330" s="4"/>
      <c r="C330" s="5"/>
      <c r="D330" s="6"/>
      <c r="E330" s="6"/>
      <c r="F330" s="5"/>
      <c r="G330" s="5"/>
      <c r="H330" s="5"/>
      <c r="I330" s="8"/>
      <c r="J330" s="9"/>
      <c r="K330" s="10"/>
      <c r="L330" s="5"/>
      <c r="M330" s="5"/>
      <c r="N330" s="5"/>
      <c r="O330" s="5"/>
    </row>
    <row r="331" ht="15.75" customHeight="1" spans="1:15">
      <c r="A331" s="4"/>
      <c r="B331" s="4"/>
      <c r="C331" s="5"/>
      <c r="D331" s="6"/>
      <c r="E331" s="6"/>
      <c r="F331" s="5"/>
      <c r="G331" s="5"/>
      <c r="H331" s="5"/>
      <c r="I331" s="8"/>
      <c r="J331" s="9"/>
      <c r="K331" s="10"/>
      <c r="L331" s="5"/>
      <c r="M331" s="5"/>
      <c r="N331" s="5"/>
      <c r="O331" s="5"/>
    </row>
    <row r="332" ht="15.75" customHeight="1" spans="1:15">
      <c r="A332" s="4"/>
      <c r="B332" s="4"/>
      <c r="C332" s="5"/>
      <c r="D332" s="6"/>
      <c r="E332" s="6"/>
      <c r="F332" s="5"/>
      <c r="G332" s="5"/>
      <c r="H332" s="5"/>
      <c r="I332" s="8"/>
      <c r="J332" s="9"/>
      <c r="K332" s="10"/>
      <c r="L332" s="5"/>
      <c r="M332" s="5"/>
      <c r="N332" s="5"/>
      <c r="O332" s="5"/>
    </row>
    <row r="333" ht="15.75" customHeight="1" spans="1:15">
      <c r="A333" s="4"/>
      <c r="B333" s="4"/>
      <c r="C333" s="5"/>
      <c r="D333" s="6"/>
      <c r="E333" s="6"/>
      <c r="F333" s="5"/>
      <c r="G333" s="5"/>
      <c r="H333" s="5"/>
      <c r="I333" s="8"/>
      <c r="J333" s="9"/>
      <c r="K333" s="10"/>
      <c r="L333" s="5"/>
      <c r="M333" s="5"/>
      <c r="N333" s="5"/>
      <c r="O333" s="5"/>
    </row>
    <row r="334" ht="15.75" customHeight="1" spans="1:15">
      <c r="A334" s="4"/>
      <c r="B334" s="4"/>
      <c r="C334" s="5"/>
      <c r="D334" s="6"/>
      <c r="E334" s="6"/>
      <c r="F334" s="5"/>
      <c r="G334" s="5"/>
      <c r="H334" s="5"/>
      <c r="I334" s="8"/>
      <c r="J334" s="9"/>
      <c r="K334" s="10"/>
      <c r="L334" s="5"/>
      <c r="M334" s="5"/>
      <c r="N334" s="5"/>
      <c r="O334" s="5"/>
    </row>
    <row r="335" ht="15.75" customHeight="1" spans="1:15">
      <c r="A335" s="4"/>
      <c r="B335" s="4"/>
      <c r="C335" s="5"/>
      <c r="D335" s="6"/>
      <c r="E335" s="6"/>
      <c r="F335" s="5"/>
      <c r="G335" s="5"/>
      <c r="H335" s="5"/>
      <c r="I335" s="8"/>
      <c r="J335" s="9"/>
      <c r="K335" s="10"/>
      <c r="L335" s="5"/>
      <c r="M335" s="5"/>
      <c r="N335" s="5"/>
      <c r="O335" s="5"/>
    </row>
    <row r="336" ht="15.75" customHeight="1" spans="1:15">
      <c r="A336" s="4"/>
      <c r="B336" s="4"/>
      <c r="C336" s="5"/>
      <c r="D336" s="6"/>
      <c r="E336" s="6"/>
      <c r="F336" s="5"/>
      <c r="G336" s="5"/>
      <c r="H336" s="5"/>
      <c r="I336" s="8"/>
      <c r="J336" s="9"/>
      <c r="K336" s="10"/>
      <c r="L336" s="5"/>
      <c r="M336" s="5"/>
      <c r="N336" s="5"/>
      <c r="O336" s="5"/>
    </row>
    <row r="337" ht="15.75" customHeight="1" spans="1:15">
      <c r="A337" s="4"/>
      <c r="B337" s="4"/>
      <c r="C337" s="5"/>
      <c r="D337" s="6"/>
      <c r="E337" s="6"/>
      <c r="F337" s="5"/>
      <c r="G337" s="5"/>
      <c r="H337" s="5"/>
      <c r="I337" s="8"/>
      <c r="J337" s="9"/>
      <c r="K337" s="10"/>
      <c r="L337" s="5"/>
      <c r="M337" s="5"/>
      <c r="N337" s="5"/>
      <c r="O337" s="5"/>
    </row>
    <row r="338" ht="15.75" customHeight="1" spans="1:15">
      <c r="A338" s="4"/>
      <c r="B338" s="4"/>
      <c r="C338" s="5"/>
      <c r="D338" s="6"/>
      <c r="E338" s="6"/>
      <c r="F338" s="5"/>
      <c r="G338" s="5"/>
      <c r="H338" s="5"/>
      <c r="I338" s="8"/>
      <c r="J338" s="9"/>
      <c r="K338" s="10"/>
      <c r="L338" s="5"/>
      <c r="M338" s="5"/>
      <c r="N338" s="5"/>
      <c r="O338" s="5"/>
    </row>
    <row r="339" ht="15.75" customHeight="1" spans="1:15">
      <c r="A339" s="4"/>
      <c r="B339" s="4"/>
      <c r="C339" s="5"/>
      <c r="D339" s="6"/>
      <c r="E339" s="6"/>
      <c r="F339" s="5"/>
      <c r="G339" s="5"/>
      <c r="H339" s="5"/>
      <c r="I339" s="8"/>
      <c r="J339" s="9"/>
      <c r="K339" s="10"/>
      <c r="L339" s="5"/>
      <c r="M339" s="5"/>
      <c r="N339" s="5"/>
      <c r="O339" s="5"/>
    </row>
    <row r="340" ht="15.75" customHeight="1" spans="1:15">
      <c r="A340" s="4"/>
      <c r="B340" s="4"/>
      <c r="C340" s="5"/>
      <c r="D340" s="6"/>
      <c r="E340" s="6"/>
      <c r="F340" s="5"/>
      <c r="G340" s="5"/>
      <c r="H340" s="5"/>
      <c r="I340" s="8"/>
      <c r="J340" s="9"/>
      <c r="K340" s="10"/>
      <c r="L340" s="5"/>
      <c r="M340" s="5"/>
      <c r="N340" s="5"/>
      <c r="O340" s="5"/>
    </row>
    <row r="341" ht="15.75" customHeight="1" spans="1:15">
      <c r="A341" s="4"/>
      <c r="B341" s="4"/>
      <c r="C341" s="5"/>
      <c r="D341" s="6"/>
      <c r="E341" s="6"/>
      <c r="F341" s="5"/>
      <c r="G341" s="5"/>
      <c r="H341" s="5"/>
      <c r="I341" s="8"/>
      <c r="J341" s="9"/>
      <c r="K341" s="10"/>
      <c r="L341" s="5"/>
      <c r="M341" s="5"/>
      <c r="N341" s="5"/>
      <c r="O341" s="5"/>
    </row>
    <row r="342" ht="15.75" customHeight="1" spans="1:15">
      <c r="A342" s="4"/>
      <c r="B342" s="4"/>
      <c r="C342" s="5"/>
      <c r="D342" s="6"/>
      <c r="E342" s="6"/>
      <c r="F342" s="5"/>
      <c r="G342" s="5"/>
      <c r="H342" s="5"/>
      <c r="I342" s="8"/>
      <c r="J342" s="9"/>
      <c r="K342" s="10"/>
      <c r="L342" s="5"/>
      <c r="M342" s="5"/>
      <c r="N342" s="5"/>
      <c r="O342" s="5"/>
    </row>
    <row r="343" ht="15.75" customHeight="1" spans="1:15">
      <c r="A343" s="4"/>
      <c r="B343" s="4"/>
      <c r="C343" s="5"/>
      <c r="D343" s="6"/>
      <c r="E343" s="6"/>
      <c r="F343" s="5"/>
      <c r="G343" s="5"/>
      <c r="H343" s="5"/>
      <c r="I343" s="8"/>
      <c r="J343" s="9"/>
      <c r="K343" s="10"/>
      <c r="L343" s="5"/>
      <c r="M343" s="5"/>
      <c r="N343" s="5"/>
      <c r="O343" s="5"/>
    </row>
    <row r="344" ht="15.75" customHeight="1" spans="1:15">
      <c r="A344" s="4"/>
      <c r="B344" s="4"/>
      <c r="C344" s="5"/>
      <c r="D344" s="6"/>
      <c r="E344" s="6"/>
      <c r="F344" s="5"/>
      <c r="G344" s="5"/>
      <c r="H344" s="5"/>
      <c r="I344" s="8"/>
      <c r="J344" s="9"/>
      <c r="K344" s="10"/>
      <c r="L344" s="5"/>
      <c r="M344" s="5"/>
      <c r="N344" s="5"/>
      <c r="O344" s="5"/>
    </row>
    <row r="345" ht="15.75" customHeight="1" spans="1:15">
      <c r="A345" s="4"/>
      <c r="B345" s="4"/>
      <c r="C345" s="5"/>
      <c r="D345" s="6"/>
      <c r="E345" s="6"/>
      <c r="F345" s="5"/>
      <c r="G345" s="5"/>
      <c r="H345" s="5"/>
      <c r="I345" s="8"/>
      <c r="J345" s="9"/>
      <c r="K345" s="10"/>
      <c r="L345" s="5"/>
      <c r="M345" s="5"/>
      <c r="N345" s="5"/>
      <c r="O345" s="5"/>
    </row>
    <row r="346" ht="15.75" customHeight="1" spans="1:15">
      <c r="A346" s="4"/>
      <c r="B346" s="4"/>
      <c r="C346" s="5"/>
      <c r="D346" s="6"/>
      <c r="E346" s="6"/>
      <c r="F346" s="5"/>
      <c r="G346" s="5"/>
      <c r="H346" s="5"/>
      <c r="I346" s="8"/>
      <c r="J346" s="9"/>
      <c r="K346" s="10"/>
      <c r="L346" s="5"/>
      <c r="M346" s="5"/>
      <c r="N346" s="5"/>
      <c r="O346" s="5"/>
    </row>
    <row r="347" ht="15.75" customHeight="1" spans="1:15">
      <c r="A347" s="4"/>
      <c r="B347" s="4"/>
      <c r="C347" s="5"/>
      <c r="D347" s="6"/>
      <c r="E347" s="6"/>
      <c r="F347" s="5"/>
      <c r="G347" s="5"/>
      <c r="H347" s="5"/>
      <c r="I347" s="8"/>
      <c r="J347" s="9"/>
      <c r="K347" s="10"/>
      <c r="L347" s="5"/>
      <c r="M347" s="5"/>
      <c r="N347" s="5"/>
      <c r="O347" s="5"/>
    </row>
    <row r="348" ht="15.75" customHeight="1" spans="1:15">
      <c r="A348" s="4"/>
      <c r="B348" s="4"/>
      <c r="C348" s="5"/>
      <c r="D348" s="6"/>
      <c r="E348" s="6"/>
      <c r="F348" s="5"/>
      <c r="G348" s="5"/>
      <c r="H348" s="5"/>
      <c r="I348" s="8"/>
      <c r="J348" s="9"/>
      <c r="K348" s="10"/>
      <c r="L348" s="5"/>
      <c r="M348" s="5"/>
      <c r="N348" s="5"/>
      <c r="O348" s="5"/>
    </row>
    <row r="349" ht="15.75" customHeight="1" spans="1:15">
      <c r="A349" s="4"/>
      <c r="B349" s="4"/>
      <c r="C349" s="5"/>
      <c r="D349" s="6"/>
      <c r="E349" s="6"/>
      <c r="F349" s="5"/>
      <c r="G349" s="5"/>
      <c r="H349" s="5"/>
      <c r="I349" s="8"/>
      <c r="J349" s="9"/>
      <c r="K349" s="10"/>
      <c r="L349" s="5"/>
      <c r="M349" s="5"/>
      <c r="N349" s="5"/>
      <c r="O349" s="5"/>
    </row>
    <row r="350" ht="15.75" customHeight="1" spans="1:15">
      <c r="A350" s="4"/>
      <c r="B350" s="4"/>
      <c r="C350" s="5"/>
      <c r="D350" s="6"/>
      <c r="E350" s="6"/>
      <c r="F350" s="5"/>
      <c r="G350" s="5"/>
      <c r="H350" s="5"/>
      <c r="I350" s="8"/>
      <c r="J350" s="9"/>
      <c r="K350" s="10"/>
      <c r="L350" s="5"/>
      <c r="M350" s="5"/>
      <c r="N350" s="5"/>
      <c r="O350" s="5"/>
    </row>
    <row r="351" ht="15.75" customHeight="1" spans="1:15">
      <c r="A351" s="4"/>
      <c r="B351" s="4"/>
      <c r="C351" s="5"/>
      <c r="D351" s="6"/>
      <c r="E351" s="6"/>
      <c r="F351" s="5"/>
      <c r="G351" s="5"/>
      <c r="H351" s="5"/>
      <c r="I351" s="8"/>
      <c r="J351" s="9"/>
      <c r="K351" s="10"/>
      <c r="L351" s="5"/>
      <c r="M351" s="5"/>
      <c r="N351" s="5"/>
      <c r="O351" s="5"/>
    </row>
    <row r="352" ht="15.75" customHeight="1" spans="1:15">
      <c r="A352" s="4"/>
      <c r="B352" s="4"/>
      <c r="C352" s="5"/>
      <c r="D352" s="6"/>
      <c r="E352" s="6"/>
      <c r="F352" s="5"/>
      <c r="G352" s="5"/>
      <c r="H352" s="5"/>
      <c r="I352" s="8"/>
      <c r="J352" s="9"/>
      <c r="K352" s="10"/>
      <c r="L352" s="5"/>
      <c r="M352" s="5"/>
      <c r="N352" s="5"/>
      <c r="O352" s="5"/>
    </row>
    <row r="353" ht="15.75" customHeight="1" spans="1:15">
      <c r="A353" s="4"/>
      <c r="B353" s="4"/>
      <c r="C353" s="5"/>
      <c r="D353" s="6"/>
      <c r="E353" s="6"/>
      <c r="F353" s="5"/>
      <c r="G353" s="5"/>
      <c r="H353" s="5"/>
      <c r="I353" s="8"/>
      <c r="J353" s="9"/>
      <c r="K353" s="10"/>
      <c r="L353" s="5"/>
      <c r="M353" s="5"/>
      <c r="N353" s="5"/>
      <c r="O353" s="5"/>
    </row>
    <row r="354" ht="15.75" customHeight="1" spans="1:15">
      <c r="A354" s="4"/>
      <c r="B354" s="4"/>
      <c r="C354" s="5"/>
      <c r="D354" s="6"/>
      <c r="E354" s="6"/>
      <c r="F354" s="5"/>
      <c r="G354" s="5"/>
      <c r="H354" s="5"/>
      <c r="I354" s="8"/>
      <c r="J354" s="9"/>
      <c r="K354" s="10"/>
      <c r="L354" s="5"/>
      <c r="M354" s="5"/>
      <c r="N354" s="5"/>
      <c r="O354" s="5"/>
    </row>
    <row r="355" ht="15.75" customHeight="1" spans="1:15">
      <c r="A355" s="4"/>
      <c r="B355" s="4"/>
      <c r="C355" s="5"/>
      <c r="D355" s="6"/>
      <c r="E355" s="6"/>
      <c r="F355" s="5"/>
      <c r="G355" s="5"/>
      <c r="H355" s="5"/>
      <c r="I355" s="8"/>
      <c r="J355" s="9"/>
      <c r="K355" s="10"/>
      <c r="L355" s="5"/>
      <c r="M355" s="5"/>
      <c r="N355" s="5"/>
      <c r="O355" s="5"/>
    </row>
    <row r="356" ht="15.75" customHeight="1" spans="1:15">
      <c r="A356" s="4"/>
      <c r="B356" s="4"/>
      <c r="C356" s="5"/>
      <c r="D356" s="6"/>
      <c r="E356" s="6"/>
      <c r="F356" s="5"/>
      <c r="G356" s="5"/>
      <c r="H356" s="5"/>
      <c r="I356" s="8"/>
      <c r="J356" s="9"/>
      <c r="K356" s="10"/>
      <c r="L356" s="5"/>
      <c r="M356" s="5"/>
      <c r="N356" s="5"/>
      <c r="O356" s="5"/>
    </row>
    <row r="357" ht="15.75" customHeight="1" spans="1:15">
      <c r="A357" s="4"/>
      <c r="B357" s="4"/>
      <c r="C357" s="5"/>
      <c r="D357" s="6"/>
      <c r="E357" s="6"/>
      <c r="F357" s="5"/>
      <c r="G357" s="5"/>
      <c r="H357" s="5"/>
      <c r="I357" s="8"/>
      <c r="J357" s="9"/>
      <c r="K357" s="10"/>
      <c r="L357" s="5"/>
      <c r="M357" s="5"/>
      <c r="N357" s="5"/>
      <c r="O357" s="5"/>
    </row>
    <row r="358" ht="15.75" customHeight="1" spans="1:15">
      <c r="A358" s="4"/>
      <c r="B358" s="4"/>
      <c r="C358" s="5"/>
      <c r="D358" s="6"/>
      <c r="E358" s="6"/>
      <c r="F358" s="5"/>
      <c r="G358" s="5"/>
      <c r="H358" s="5"/>
      <c r="I358" s="8"/>
      <c r="J358" s="9"/>
      <c r="K358" s="10"/>
      <c r="L358" s="5"/>
      <c r="M358" s="5"/>
      <c r="N358" s="5"/>
      <c r="O358" s="5"/>
    </row>
    <row r="359" ht="15.75" customHeight="1" spans="1:15">
      <c r="A359" s="4"/>
      <c r="B359" s="4"/>
      <c r="C359" s="5"/>
      <c r="D359" s="6"/>
      <c r="E359" s="6"/>
      <c r="F359" s="5"/>
      <c r="G359" s="5"/>
      <c r="H359" s="5"/>
      <c r="I359" s="8"/>
      <c r="J359" s="9"/>
      <c r="K359" s="10"/>
      <c r="L359" s="5"/>
      <c r="M359" s="5"/>
      <c r="N359" s="5"/>
      <c r="O359" s="5"/>
    </row>
    <row r="360" ht="15.75" customHeight="1" spans="1:15">
      <c r="A360" s="4"/>
      <c r="B360" s="4"/>
      <c r="C360" s="5"/>
      <c r="D360" s="6"/>
      <c r="E360" s="6"/>
      <c r="F360" s="5"/>
      <c r="G360" s="5"/>
      <c r="H360" s="5"/>
      <c r="I360" s="8"/>
      <c r="J360" s="9"/>
      <c r="K360" s="10"/>
      <c r="L360" s="5"/>
      <c r="M360" s="5"/>
      <c r="N360" s="5"/>
      <c r="O360" s="5"/>
    </row>
    <row r="361" ht="15.75" customHeight="1" spans="1:15">
      <c r="A361" s="4"/>
      <c r="B361" s="4"/>
      <c r="C361" s="5"/>
      <c r="D361" s="6"/>
      <c r="E361" s="6"/>
      <c r="F361" s="5"/>
      <c r="G361" s="5"/>
      <c r="H361" s="5"/>
      <c r="I361" s="8"/>
      <c r="J361" s="9"/>
      <c r="K361" s="10"/>
      <c r="L361" s="5"/>
      <c r="M361" s="5"/>
      <c r="N361" s="5"/>
      <c r="O361" s="5"/>
    </row>
    <row r="362" ht="15.75" customHeight="1" spans="1:15">
      <c r="A362" s="4"/>
      <c r="B362" s="4"/>
      <c r="C362" s="5"/>
      <c r="D362" s="6"/>
      <c r="E362" s="6"/>
      <c r="F362" s="5"/>
      <c r="G362" s="5"/>
      <c r="H362" s="5"/>
      <c r="I362" s="8"/>
      <c r="J362" s="9"/>
      <c r="K362" s="10"/>
      <c r="L362" s="5"/>
      <c r="M362" s="5"/>
      <c r="N362" s="5"/>
      <c r="O362" s="5"/>
    </row>
    <row r="363" ht="15.75" customHeight="1" spans="1:15">
      <c r="A363" s="4"/>
      <c r="B363" s="4"/>
      <c r="C363" s="5"/>
      <c r="D363" s="6"/>
      <c r="E363" s="6"/>
      <c r="F363" s="5"/>
      <c r="G363" s="5"/>
      <c r="H363" s="5"/>
      <c r="I363" s="8"/>
      <c r="J363" s="9"/>
      <c r="K363" s="10"/>
      <c r="L363" s="5"/>
      <c r="M363" s="5"/>
      <c r="N363" s="5"/>
      <c r="O363" s="5"/>
    </row>
    <row r="364" ht="15.75" customHeight="1" spans="1:15">
      <c r="A364" s="4"/>
      <c r="B364" s="4"/>
      <c r="C364" s="5"/>
      <c r="D364" s="6"/>
      <c r="E364" s="6"/>
      <c r="F364" s="5"/>
      <c r="G364" s="5"/>
      <c r="H364" s="5"/>
      <c r="I364" s="8"/>
      <c r="J364" s="9"/>
      <c r="K364" s="10"/>
      <c r="L364" s="5"/>
      <c r="M364" s="5"/>
      <c r="N364" s="5"/>
      <c r="O364" s="5"/>
    </row>
    <row r="365" ht="15.75" customHeight="1" spans="1:15">
      <c r="A365" s="4"/>
      <c r="B365" s="4"/>
      <c r="C365" s="5"/>
      <c r="D365" s="6"/>
      <c r="E365" s="6"/>
      <c r="F365" s="5"/>
      <c r="G365" s="5"/>
      <c r="H365" s="5"/>
      <c r="I365" s="8"/>
      <c r="J365" s="9"/>
      <c r="K365" s="10"/>
      <c r="L365" s="5"/>
      <c r="M365" s="5"/>
      <c r="N365" s="5"/>
      <c r="O365" s="5"/>
    </row>
    <row r="366" ht="15.75" customHeight="1" spans="1:15">
      <c r="A366" s="4"/>
      <c r="B366" s="4"/>
      <c r="C366" s="5"/>
      <c r="D366" s="6"/>
      <c r="E366" s="6"/>
      <c r="F366" s="5"/>
      <c r="G366" s="5"/>
      <c r="H366" s="5"/>
      <c r="I366" s="8"/>
      <c r="J366" s="9"/>
      <c r="K366" s="10"/>
      <c r="L366" s="5"/>
      <c r="M366" s="5"/>
      <c r="N366" s="5"/>
      <c r="O366" s="5"/>
    </row>
    <row r="367" ht="15.75" customHeight="1" spans="1:15">
      <c r="A367" s="4"/>
      <c r="B367" s="4"/>
      <c r="C367" s="5"/>
      <c r="D367" s="6"/>
      <c r="E367" s="6"/>
      <c r="F367" s="5"/>
      <c r="G367" s="5"/>
      <c r="H367" s="5"/>
      <c r="I367" s="8"/>
      <c r="J367" s="9"/>
      <c r="K367" s="10"/>
      <c r="L367" s="5"/>
      <c r="M367" s="5"/>
      <c r="N367" s="5"/>
      <c r="O367" s="5"/>
    </row>
    <row r="368" ht="15.75" customHeight="1" spans="1:15">
      <c r="A368" s="4"/>
      <c r="B368" s="4"/>
      <c r="C368" s="5"/>
      <c r="D368" s="6"/>
      <c r="E368" s="6"/>
      <c r="F368" s="5"/>
      <c r="G368" s="5"/>
      <c r="H368" s="5"/>
      <c r="I368" s="8"/>
      <c r="J368" s="9"/>
      <c r="K368" s="10"/>
      <c r="L368" s="5"/>
      <c r="M368" s="5"/>
      <c r="N368" s="5"/>
      <c r="O368" s="5"/>
    </row>
    <row r="369" ht="15.75" customHeight="1" spans="1:15">
      <c r="A369" s="4"/>
      <c r="B369" s="4"/>
      <c r="C369" s="5"/>
      <c r="D369" s="6"/>
      <c r="E369" s="6"/>
      <c r="F369" s="5"/>
      <c r="G369" s="5"/>
      <c r="H369" s="5"/>
      <c r="I369" s="8"/>
      <c r="J369" s="9"/>
      <c r="K369" s="10"/>
      <c r="L369" s="5"/>
      <c r="M369" s="5"/>
      <c r="N369" s="5"/>
      <c r="O369" s="5"/>
    </row>
    <row r="370" ht="15.75" customHeight="1" spans="1:15">
      <c r="A370" s="4"/>
      <c r="B370" s="4"/>
      <c r="C370" s="5"/>
      <c r="D370" s="6"/>
      <c r="E370" s="6"/>
      <c r="F370" s="5"/>
      <c r="G370" s="5"/>
      <c r="H370" s="5"/>
      <c r="I370" s="8"/>
      <c r="J370" s="9"/>
      <c r="K370" s="10"/>
      <c r="L370" s="5"/>
      <c r="M370" s="5"/>
      <c r="N370" s="5"/>
      <c r="O370" s="5"/>
    </row>
    <row r="371" ht="15.75" customHeight="1" spans="1:15">
      <c r="A371" s="4"/>
      <c r="B371" s="4"/>
      <c r="C371" s="5"/>
      <c r="D371" s="6"/>
      <c r="E371" s="6"/>
      <c r="F371" s="5"/>
      <c r="G371" s="5"/>
      <c r="H371" s="5"/>
      <c r="I371" s="8"/>
      <c r="J371" s="9"/>
      <c r="K371" s="10"/>
      <c r="L371" s="5"/>
      <c r="M371" s="5"/>
      <c r="N371" s="5"/>
      <c r="O371" s="5"/>
    </row>
    <row r="372" ht="15.75" customHeight="1" spans="1:15">
      <c r="A372" s="4"/>
      <c r="B372" s="4"/>
      <c r="C372" s="5"/>
      <c r="D372" s="6"/>
      <c r="E372" s="6"/>
      <c r="F372" s="5"/>
      <c r="G372" s="5"/>
      <c r="H372" s="5"/>
      <c r="I372" s="8"/>
      <c r="J372" s="9"/>
      <c r="K372" s="10"/>
      <c r="L372" s="5"/>
      <c r="M372" s="5"/>
      <c r="N372" s="5"/>
      <c r="O372" s="5"/>
    </row>
    <row r="373" ht="15.75" customHeight="1" spans="1:15">
      <c r="A373" s="4"/>
      <c r="B373" s="4"/>
      <c r="C373" s="5"/>
      <c r="D373" s="6"/>
      <c r="E373" s="6"/>
      <c r="F373" s="5"/>
      <c r="G373" s="5"/>
      <c r="H373" s="5"/>
      <c r="I373" s="8"/>
      <c r="J373" s="9"/>
      <c r="K373" s="10"/>
      <c r="L373" s="5"/>
      <c r="M373" s="5"/>
      <c r="N373" s="5"/>
      <c r="O373" s="5"/>
    </row>
    <row r="374" ht="15.75" customHeight="1" spans="1:15">
      <c r="A374" s="4"/>
      <c r="B374" s="4"/>
      <c r="C374" s="5"/>
      <c r="D374" s="6"/>
      <c r="E374" s="6"/>
      <c r="F374" s="5"/>
      <c r="G374" s="5"/>
      <c r="H374" s="5"/>
      <c r="I374" s="8"/>
      <c r="J374" s="9"/>
      <c r="K374" s="10"/>
      <c r="L374" s="5"/>
      <c r="M374" s="5"/>
      <c r="N374" s="5"/>
      <c r="O374" s="5"/>
    </row>
    <row r="375" ht="15.75" customHeight="1" spans="1:15">
      <c r="A375" s="4"/>
      <c r="B375" s="4"/>
      <c r="C375" s="5"/>
      <c r="D375" s="6"/>
      <c r="E375" s="6"/>
      <c r="F375" s="5"/>
      <c r="G375" s="5"/>
      <c r="H375" s="5"/>
      <c r="I375" s="8"/>
      <c r="J375" s="9"/>
      <c r="K375" s="10"/>
      <c r="L375" s="5"/>
      <c r="M375" s="5"/>
      <c r="N375" s="5"/>
      <c r="O375" s="5"/>
    </row>
    <row r="376" ht="15.75" customHeight="1" spans="1:15">
      <c r="A376" s="4"/>
      <c r="B376" s="4"/>
      <c r="C376" s="5"/>
      <c r="D376" s="6"/>
      <c r="E376" s="6"/>
      <c r="F376" s="5"/>
      <c r="G376" s="5"/>
      <c r="H376" s="5"/>
      <c r="I376" s="8"/>
      <c r="J376" s="9"/>
      <c r="K376" s="10"/>
      <c r="L376" s="5"/>
      <c r="M376" s="5"/>
      <c r="N376" s="5"/>
      <c r="O376" s="5"/>
    </row>
    <row r="377" ht="15.75" customHeight="1" spans="1:15">
      <c r="A377" s="4"/>
      <c r="B377" s="4"/>
      <c r="C377" s="5"/>
      <c r="D377" s="6"/>
      <c r="E377" s="6"/>
      <c r="F377" s="5"/>
      <c r="G377" s="5"/>
      <c r="H377" s="5"/>
      <c r="I377" s="8"/>
      <c r="J377" s="9"/>
      <c r="K377" s="10"/>
      <c r="L377" s="5"/>
      <c r="M377" s="5"/>
      <c r="N377" s="5"/>
      <c r="O377" s="5"/>
    </row>
    <row r="378" ht="15.75" customHeight="1" spans="1:15">
      <c r="A378" s="4"/>
      <c r="B378" s="4"/>
      <c r="C378" s="5"/>
      <c r="D378" s="6"/>
      <c r="E378" s="6"/>
      <c r="F378" s="5"/>
      <c r="G378" s="5"/>
      <c r="H378" s="5"/>
      <c r="I378" s="8"/>
      <c r="J378" s="9"/>
      <c r="K378" s="10"/>
      <c r="L378" s="5"/>
      <c r="M378" s="5"/>
      <c r="N378" s="5"/>
      <c r="O378" s="5"/>
    </row>
    <row r="379" ht="15.75" customHeight="1" spans="1:15">
      <c r="A379" s="4"/>
      <c r="B379" s="4"/>
      <c r="C379" s="5"/>
      <c r="D379" s="6"/>
      <c r="E379" s="6"/>
      <c r="F379" s="5"/>
      <c r="G379" s="5"/>
      <c r="H379" s="5"/>
      <c r="I379" s="8"/>
      <c r="J379" s="9"/>
      <c r="K379" s="10"/>
      <c r="L379" s="5"/>
      <c r="M379" s="5"/>
      <c r="N379" s="5"/>
      <c r="O379" s="5"/>
    </row>
    <row r="380" ht="15.75" customHeight="1" spans="1:15">
      <c r="A380" s="4"/>
      <c r="B380" s="4"/>
      <c r="C380" s="5"/>
      <c r="D380" s="6"/>
      <c r="E380" s="6"/>
      <c r="F380" s="5"/>
      <c r="G380" s="5"/>
      <c r="H380" s="5"/>
      <c r="I380" s="8"/>
      <c r="J380" s="9"/>
      <c r="K380" s="10"/>
      <c r="L380" s="5"/>
      <c r="M380" s="5"/>
      <c r="N380" s="5"/>
      <c r="O380" s="5"/>
    </row>
    <row r="381" ht="15.75" customHeight="1" spans="1:15">
      <c r="A381" s="4"/>
      <c r="B381" s="4"/>
      <c r="C381" s="5"/>
      <c r="D381" s="6"/>
      <c r="E381" s="6"/>
      <c r="F381" s="5"/>
      <c r="G381" s="5"/>
      <c r="H381" s="5"/>
      <c r="I381" s="8"/>
      <c r="J381" s="9"/>
      <c r="K381" s="10"/>
      <c r="L381" s="5"/>
      <c r="M381" s="5"/>
      <c r="N381" s="5"/>
      <c r="O381" s="5"/>
    </row>
    <row r="382" ht="15.75" customHeight="1" spans="1:15">
      <c r="A382" s="4"/>
      <c r="B382" s="4"/>
      <c r="C382" s="5"/>
      <c r="D382" s="6"/>
      <c r="E382" s="6"/>
      <c r="F382" s="5"/>
      <c r="G382" s="5"/>
      <c r="H382" s="5"/>
      <c r="I382" s="8"/>
      <c r="J382" s="9"/>
      <c r="K382" s="10"/>
      <c r="L382" s="5"/>
      <c r="M382" s="5"/>
      <c r="N382" s="5"/>
      <c r="O382" s="5"/>
    </row>
    <row r="383" ht="15.75" customHeight="1" spans="1:15">
      <c r="A383" s="4"/>
      <c r="B383" s="4"/>
      <c r="C383" s="5"/>
      <c r="D383" s="6"/>
      <c r="E383" s="6"/>
      <c r="F383" s="5"/>
      <c r="G383" s="5"/>
      <c r="H383" s="5"/>
      <c r="I383" s="8"/>
      <c r="J383" s="9"/>
      <c r="K383" s="10"/>
      <c r="L383" s="5"/>
      <c r="M383" s="5"/>
      <c r="N383" s="5"/>
      <c r="O383" s="5"/>
    </row>
    <row r="384" ht="15.75" customHeight="1" spans="1:15">
      <c r="A384" s="4"/>
      <c r="B384" s="4"/>
      <c r="C384" s="5"/>
      <c r="D384" s="6"/>
      <c r="E384" s="6"/>
      <c r="F384" s="5"/>
      <c r="G384" s="5"/>
      <c r="H384" s="5"/>
      <c r="I384" s="8"/>
      <c r="J384" s="9"/>
      <c r="K384" s="10"/>
      <c r="L384" s="5"/>
      <c r="M384" s="5"/>
      <c r="N384" s="5"/>
      <c r="O384" s="5"/>
    </row>
    <row r="385" ht="15.75" customHeight="1" spans="1:15">
      <c r="A385" s="4"/>
      <c r="B385" s="4"/>
      <c r="C385" s="5"/>
      <c r="D385" s="6"/>
      <c r="E385" s="6"/>
      <c r="F385" s="5"/>
      <c r="G385" s="5"/>
      <c r="H385" s="5"/>
      <c r="I385" s="8"/>
      <c r="J385" s="9"/>
      <c r="K385" s="10"/>
      <c r="L385" s="5"/>
      <c r="M385" s="5"/>
      <c r="N385" s="5"/>
      <c r="O385" s="5"/>
    </row>
    <row r="386" ht="15.75" customHeight="1" spans="1:15">
      <c r="A386" s="4"/>
      <c r="B386" s="4"/>
      <c r="C386" s="5"/>
      <c r="D386" s="6"/>
      <c r="E386" s="6"/>
      <c r="F386" s="5"/>
      <c r="G386" s="5"/>
      <c r="H386" s="5"/>
      <c r="I386" s="8"/>
      <c r="J386" s="9"/>
      <c r="K386" s="10"/>
      <c r="L386" s="5"/>
      <c r="M386" s="5"/>
      <c r="N386" s="5"/>
      <c r="O386" s="5"/>
    </row>
    <row r="387" ht="15.75" customHeight="1" spans="1:15">
      <c r="A387" s="4"/>
      <c r="B387" s="4"/>
      <c r="C387" s="5"/>
      <c r="D387" s="6"/>
      <c r="E387" s="6"/>
      <c r="F387" s="5"/>
      <c r="G387" s="5"/>
      <c r="H387" s="5"/>
      <c r="I387" s="8"/>
      <c r="J387" s="9"/>
      <c r="K387" s="10"/>
      <c r="L387" s="5"/>
      <c r="M387" s="5"/>
      <c r="N387" s="5"/>
      <c r="O387" s="5"/>
    </row>
    <row r="388" ht="15.75" customHeight="1" spans="1:15">
      <c r="A388" s="4"/>
      <c r="B388" s="4"/>
      <c r="C388" s="5"/>
      <c r="D388" s="6"/>
      <c r="E388" s="6"/>
      <c r="F388" s="5"/>
      <c r="G388" s="5"/>
      <c r="H388" s="5"/>
      <c r="I388" s="8"/>
      <c r="J388" s="9"/>
      <c r="K388" s="10"/>
      <c r="L388" s="5"/>
      <c r="M388" s="5"/>
      <c r="N388" s="5"/>
      <c r="O388" s="5"/>
    </row>
    <row r="389" ht="15.75" customHeight="1" spans="1:15">
      <c r="A389" s="4"/>
      <c r="B389" s="4"/>
      <c r="C389" s="5"/>
      <c r="D389" s="6"/>
      <c r="E389" s="6"/>
      <c r="F389" s="5"/>
      <c r="G389" s="5"/>
      <c r="H389" s="5"/>
      <c r="I389" s="8"/>
      <c r="J389" s="9"/>
      <c r="K389" s="10"/>
      <c r="L389" s="5"/>
      <c r="M389" s="5"/>
      <c r="N389" s="5"/>
      <c r="O389" s="5"/>
    </row>
    <row r="390" ht="15.75" customHeight="1" spans="1:15">
      <c r="A390" s="4"/>
      <c r="B390" s="4"/>
      <c r="C390" s="5"/>
      <c r="D390" s="6"/>
      <c r="E390" s="6"/>
      <c r="F390" s="5"/>
      <c r="G390" s="5"/>
      <c r="H390" s="5"/>
      <c r="I390" s="8"/>
      <c r="J390" s="9"/>
      <c r="K390" s="10"/>
      <c r="L390" s="5"/>
      <c r="M390" s="5"/>
      <c r="N390" s="5"/>
      <c r="O390" s="5"/>
    </row>
    <row r="391" ht="15.75" customHeight="1" spans="1:15">
      <c r="A391" s="4"/>
      <c r="B391" s="4"/>
      <c r="C391" s="5"/>
      <c r="D391" s="6"/>
      <c r="E391" s="6"/>
      <c r="F391" s="5"/>
      <c r="G391" s="5"/>
      <c r="H391" s="5"/>
      <c r="I391" s="8"/>
      <c r="J391" s="9"/>
      <c r="K391" s="10"/>
      <c r="L391" s="5"/>
      <c r="M391" s="5"/>
      <c r="N391" s="5"/>
      <c r="O391" s="5"/>
    </row>
    <row r="392" ht="15.75" customHeight="1" spans="1:15">
      <c r="A392" s="4"/>
      <c r="B392" s="4"/>
      <c r="C392" s="5"/>
      <c r="D392" s="6"/>
      <c r="E392" s="6"/>
      <c r="F392" s="5"/>
      <c r="G392" s="5"/>
      <c r="H392" s="5"/>
      <c r="I392" s="8"/>
      <c r="J392" s="9"/>
      <c r="K392" s="10"/>
      <c r="L392" s="5"/>
      <c r="M392" s="5"/>
      <c r="N392" s="5"/>
      <c r="O392" s="5"/>
    </row>
    <row r="393" ht="15.75" customHeight="1" spans="1:15">
      <c r="A393" s="4"/>
      <c r="B393" s="4"/>
      <c r="C393" s="5"/>
      <c r="D393" s="6"/>
      <c r="E393" s="6"/>
      <c r="F393" s="5"/>
      <c r="G393" s="5"/>
      <c r="H393" s="5"/>
      <c r="I393" s="8"/>
      <c r="J393" s="9"/>
      <c r="K393" s="10"/>
      <c r="L393" s="5"/>
      <c r="M393" s="5"/>
      <c r="N393" s="5"/>
      <c r="O393" s="5"/>
    </row>
    <row r="394" ht="15.75" customHeight="1" spans="1:15">
      <c r="A394" s="4"/>
      <c r="B394" s="4"/>
      <c r="C394" s="5"/>
      <c r="D394" s="6"/>
      <c r="E394" s="6"/>
      <c r="F394" s="5"/>
      <c r="G394" s="5"/>
      <c r="H394" s="5"/>
      <c r="I394" s="8"/>
      <c r="J394" s="9"/>
      <c r="K394" s="10"/>
      <c r="L394" s="5"/>
      <c r="M394" s="5"/>
      <c r="N394" s="5"/>
      <c r="O394" s="5"/>
    </row>
    <row r="395" ht="15.75" customHeight="1" spans="1:15">
      <c r="A395" s="4"/>
      <c r="B395" s="4"/>
      <c r="C395" s="5"/>
      <c r="D395" s="6"/>
      <c r="E395" s="6"/>
      <c r="F395" s="5"/>
      <c r="G395" s="5"/>
      <c r="H395" s="5"/>
      <c r="I395" s="8"/>
      <c r="J395" s="9"/>
      <c r="K395" s="10"/>
      <c r="L395" s="5"/>
      <c r="M395" s="5"/>
      <c r="N395" s="5"/>
      <c r="O395" s="5"/>
    </row>
    <row r="396" ht="15.75" customHeight="1" spans="1:15">
      <c r="A396" s="4"/>
      <c r="B396" s="4"/>
      <c r="C396" s="5"/>
      <c r="D396" s="6"/>
      <c r="E396" s="6"/>
      <c r="F396" s="5"/>
      <c r="G396" s="5"/>
      <c r="H396" s="5"/>
      <c r="I396" s="8"/>
      <c r="J396" s="9"/>
      <c r="K396" s="10"/>
      <c r="L396" s="5"/>
      <c r="M396" s="5"/>
      <c r="N396" s="5"/>
      <c r="O396" s="5"/>
    </row>
    <row r="397" ht="15.75" customHeight="1" spans="1:15">
      <c r="A397" s="4"/>
      <c r="B397" s="4"/>
      <c r="C397" s="5"/>
      <c r="D397" s="6"/>
      <c r="E397" s="6"/>
      <c r="F397" s="5"/>
      <c r="G397" s="5"/>
      <c r="H397" s="5"/>
      <c r="I397" s="8"/>
      <c r="J397" s="9"/>
      <c r="K397" s="10"/>
      <c r="L397" s="5"/>
      <c r="M397" s="5"/>
      <c r="N397" s="5"/>
      <c r="O397" s="5"/>
    </row>
    <row r="398" ht="15.75" customHeight="1" spans="1:15">
      <c r="A398" s="4"/>
      <c r="B398" s="4"/>
      <c r="C398" s="5"/>
      <c r="D398" s="6"/>
      <c r="E398" s="6"/>
      <c r="F398" s="5"/>
      <c r="G398" s="5"/>
      <c r="H398" s="5"/>
      <c r="I398" s="8"/>
      <c r="J398" s="9"/>
      <c r="K398" s="10"/>
      <c r="L398" s="5"/>
      <c r="M398" s="5"/>
      <c r="N398" s="5"/>
      <c r="O398" s="5"/>
    </row>
    <row r="399" ht="15.75" customHeight="1" spans="1:15">
      <c r="A399" s="4"/>
      <c r="B399" s="4"/>
      <c r="C399" s="5"/>
      <c r="D399" s="6"/>
      <c r="E399" s="6"/>
      <c r="F399" s="5"/>
      <c r="G399" s="5"/>
      <c r="H399" s="5"/>
      <c r="I399" s="8"/>
      <c r="J399" s="9"/>
      <c r="K399" s="10"/>
      <c r="L399" s="5"/>
      <c r="M399" s="5"/>
      <c r="N399" s="5"/>
      <c r="O399" s="5"/>
    </row>
    <row r="400" ht="15.75" customHeight="1" spans="1:15">
      <c r="A400" s="4"/>
      <c r="B400" s="4"/>
      <c r="C400" s="5"/>
      <c r="D400" s="6"/>
      <c r="E400" s="6"/>
      <c r="F400" s="5"/>
      <c r="G400" s="5"/>
      <c r="H400" s="5"/>
      <c r="I400" s="8"/>
      <c r="J400" s="9"/>
      <c r="K400" s="10"/>
      <c r="L400" s="5"/>
      <c r="M400" s="5"/>
      <c r="N400" s="5"/>
      <c r="O400" s="5"/>
    </row>
    <row r="401" ht="15.75" customHeight="1" spans="1:15">
      <c r="A401" s="4"/>
      <c r="B401" s="4"/>
      <c r="C401" s="5"/>
      <c r="D401" s="6"/>
      <c r="E401" s="6"/>
      <c r="F401" s="5"/>
      <c r="G401" s="5"/>
      <c r="H401" s="5"/>
      <c r="I401" s="8"/>
      <c r="J401" s="9"/>
      <c r="K401" s="10"/>
      <c r="L401" s="5"/>
      <c r="M401" s="5"/>
      <c r="N401" s="5"/>
      <c r="O401" s="5"/>
    </row>
    <row r="402" ht="15.75" customHeight="1" spans="1:15">
      <c r="A402" s="4"/>
      <c r="B402" s="4"/>
      <c r="C402" s="5"/>
      <c r="D402" s="6"/>
      <c r="E402" s="6"/>
      <c r="F402" s="5"/>
      <c r="G402" s="5"/>
      <c r="H402" s="5"/>
      <c r="I402" s="8"/>
      <c r="J402" s="9"/>
      <c r="K402" s="10"/>
      <c r="L402" s="5"/>
      <c r="M402" s="5"/>
      <c r="N402" s="5"/>
      <c r="O402" s="5"/>
    </row>
    <row r="403" ht="15.75" customHeight="1" spans="1:15">
      <c r="A403" s="4"/>
      <c r="B403" s="4"/>
      <c r="C403" s="5"/>
      <c r="D403" s="6"/>
      <c r="E403" s="6"/>
      <c r="F403" s="5"/>
      <c r="G403" s="5"/>
      <c r="H403" s="5"/>
      <c r="I403" s="8"/>
      <c r="J403" s="9"/>
      <c r="K403" s="10"/>
      <c r="L403" s="5"/>
      <c r="M403" s="5"/>
      <c r="N403" s="5"/>
      <c r="O403" s="5"/>
    </row>
    <row r="404" ht="15.75" customHeight="1" spans="1:15">
      <c r="A404" s="4"/>
      <c r="B404" s="4"/>
      <c r="C404" s="5"/>
      <c r="D404" s="6"/>
      <c r="E404" s="6"/>
      <c r="F404" s="5"/>
      <c r="G404" s="5"/>
      <c r="H404" s="5"/>
      <c r="I404" s="8"/>
      <c r="J404" s="9"/>
      <c r="K404" s="10"/>
      <c r="L404" s="5"/>
      <c r="M404" s="5"/>
      <c r="N404" s="5"/>
      <c r="O404" s="5"/>
    </row>
    <row r="405" ht="15.75" customHeight="1" spans="1:15">
      <c r="A405" s="4"/>
      <c r="B405" s="4"/>
      <c r="C405" s="5"/>
      <c r="D405" s="6"/>
      <c r="E405" s="6"/>
      <c r="F405" s="5"/>
      <c r="G405" s="5"/>
      <c r="H405" s="5"/>
      <c r="I405" s="8"/>
      <c r="J405" s="9"/>
      <c r="K405" s="10"/>
      <c r="L405" s="5"/>
      <c r="M405" s="5"/>
      <c r="N405" s="5"/>
      <c r="O405" s="5"/>
    </row>
    <row r="406" ht="15.75" customHeight="1" spans="1:15">
      <c r="A406" s="4"/>
      <c r="B406" s="4"/>
      <c r="C406" s="5"/>
      <c r="D406" s="6"/>
      <c r="E406" s="6"/>
      <c r="F406" s="5"/>
      <c r="G406" s="5"/>
      <c r="H406" s="5"/>
      <c r="I406" s="8"/>
      <c r="J406" s="9"/>
      <c r="K406" s="10"/>
      <c r="L406" s="5"/>
      <c r="M406" s="5"/>
      <c r="N406" s="5"/>
      <c r="O406" s="5"/>
    </row>
    <row r="407" ht="15.75" customHeight="1" spans="1:15">
      <c r="A407" s="4"/>
      <c r="B407" s="4"/>
      <c r="C407" s="5"/>
      <c r="D407" s="6"/>
      <c r="E407" s="6"/>
      <c r="F407" s="5"/>
      <c r="G407" s="5"/>
      <c r="H407" s="5"/>
      <c r="I407" s="8"/>
      <c r="J407" s="9"/>
      <c r="K407" s="10"/>
      <c r="L407" s="5"/>
      <c r="M407" s="5"/>
      <c r="N407" s="5"/>
      <c r="O407" s="5"/>
    </row>
    <row r="408" ht="15.75" customHeight="1" spans="1:15">
      <c r="A408" s="4"/>
      <c r="B408" s="4"/>
      <c r="C408" s="5"/>
      <c r="D408" s="6"/>
      <c r="E408" s="6"/>
      <c r="F408" s="5"/>
      <c r="G408" s="5"/>
      <c r="H408" s="5"/>
      <c r="I408" s="8"/>
      <c r="J408" s="9"/>
      <c r="K408" s="10"/>
      <c r="L408" s="5"/>
      <c r="M408" s="5"/>
      <c r="N408" s="5"/>
      <c r="O408" s="5"/>
    </row>
    <row r="409" ht="15.75" customHeight="1" spans="1:15">
      <c r="A409" s="4"/>
      <c r="B409" s="4"/>
      <c r="C409" s="5"/>
      <c r="D409" s="6"/>
      <c r="E409" s="6"/>
      <c r="F409" s="5"/>
      <c r="G409" s="5"/>
      <c r="H409" s="5"/>
      <c r="I409" s="8"/>
      <c r="J409" s="9"/>
      <c r="K409" s="10"/>
      <c r="L409" s="5"/>
      <c r="M409" s="5"/>
      <c r="N409" s="5"/>
      <c r="O409" s="5"/>
    </row>
    <row r="410" ht="15.75" customHeight="1" spans="1:15">
      <c r="A410" s="4"/>
      <c r="B410" s="4"/>
      <c r="C410" s="5"/>
      <c r="D410" s="6"/>
      <c r="E410" s="6"/>
      <c r="F410" s="5"/>
      <c r="G410" s="5"/>
      <c r="H410" s="5"/>
      <c r="I410" s="8"/>
      <c r="J410" s="9"/>
      <c r="K410" s="10"/>
      <c r="L410" s="5"/>
      <c r="M410" s="5"/>
      <c r="N410" s="5"/>
      <c r="O410" s="5"/>
    </row>
    <row r="411" ht="15.75" customHeight="1" spans="1:15">
      <c r="A411" s="4"/>
      <c r="B411" s="4"/>
      <c r="C411" s="5"/>
      <c r="D411" s="6"/>
      <c r="E411" s="6"/>
      <c r="F411" s="5"/>
      <c r="G411" s="5"/>
      <c r="H411" s="5"/>
      <c r="I411" s="8"/>
      <c r="J411" s="9"/>
      <c r="K411" s="10"/>
      <c r="L411" s="5"/>
      <c r="M411" s="5"/>
      <c r="N411" s="5"/>
      <c r="O411" s="5"/>
    </row>
    <row r="412" ht="15.75" customHeight="1" spans="1:15">
      <c r="A412" s="4"/>
      <c r="B412" s="4"/>
      <c r="C412" s="5"/>
      <c r="D412" s="6"/>
      <c r="E412" s="6"/>
      <c r="F412" s="5"/>
      <c r="G412" s="5"/>
      <c r="H412" s="5"/>
      <c r="I412" s="8"/>
      <c r="J412" s="9"/>
      <c r="K412" s="10"/>
      <c r="L412" s="5"/>
      <c r="M412" s="5"/>
      <c r="N412" s="5"/>
      <c r="O412" s="5"/>
    </row>
    <row r="413" ht="15.75" customHeight="1" spans="1:15">
      <c r="A413" s="4"/>
      <c r="B413" s="4"/>
      <c r="C413" s="5"/>
      <c r="D413" s="6"/>
      <c r="E413" s="6"/>
      <c r="F413" s="5"/>
      <c r="G413" s="5"/>
      <c r="H413" s="5"/>
      <c r="I413" s="8"/>
      <c r="J413" s="9"/>
      <c r="K413" s="10"/>
      <c r="L413" s="5"/>
      <c r="M413" s="5"/>
      <c r="N413" s="5"/>
      <c r="O413" s="5"/>
    </row>
    <row r="414" ht="15.75" customHeight="1" spans="1:15">
      <c r="A414" s="4"/>
      <c r="B414" s="4"/>
      <c r="C414" s="5"/>
      <c r="D414" s="6"/>
      <c r="E414" s="6"/>
      <c r="F414" s="5"/>
      <c r="G414" s="5"/>
      <c r="H414" s="5"/>
      <c r="I414" s="8"/>
      <c r="J414" s="9"/>
      <c r="K414" s="10"/>
      <c r="L414" s="5"/>
      <c r="M414" s="5"/>
      <c r="N414" s="5"/>
      <c r="O414" s="5"/>
    </row>
    <row r="415" ht="15.75" customHeight="1" spans="1:15">
      <c r="A415" s="4"/>
      <c r="B415" s="4"/>
      <c r="C415" s="5"/>
      <c r="D415" s="6"/>
      <c r="E415" s="6"/>
      <c r="F415" s="5"/>
      <c r="G415" s="5"/>
      <c r="H415" s="5"/>
      <c r="I415" s="8"/>
      <c r="J415" s="9"/>
      <c r="K415" s="10"/>
      <c r="L415" s="5"/>
      <c r="M415" s="5"/>
      <c r="N415" s="5"/>
      <c r="O415" s="5"/>
    </row>
    <row r="416" ht="15.75" customHeight="1" spans="1:15">
      <c r="A416" s="4"/>
      <c r="B416" s="4"/>
      <c r="C416" s="5"/>
      <c r="D416" s="6"/>
      <c r="E416" s="6"/>
      <c r="F416" s="5"/>
      <c r="G416" s="5"/>
      <c r="H416" s="5"/>
      <c r="I416" s="8"/>
      <c r="J416" s="9"/>
      <c r="K416" s="10"/>
      <c r="L416" s="5"/>
      <c r="M416" s="5"/>
      <c r="N416" s="5"/>
      <c r="O416" s="5"/>
    </row>
    <row r="417" ht="15.75" customHeight="1" spans="1:15">
      <c r="A417" s="4"/>
      <c r="B417" s="4"/>
      <c r="C417" s="5"/>
      <c r="D417" s="6"/>
      <c r="E417" s="6"/>
      <c r="F417" s="5"/>
      <c r="G417" s="5"/>
      <c r="H417" s="5"/>
      <c r="I417" s="8"/>
      <c r="J417" s="9"/>
      <c r="K417" s="10"/>
      <c r="L417" s="5"/>
      <c r="M417" s="5"/>
      <c r="N417" s="5"/>
      <c r="O417" s="5"/>
    </row>
    <row r="418" ht="15.75" customHeight="1" spans="1:15">
      <c r="A418" s="4"/>
      <c r="B418" s="4"/>
      <c r="C418" s="5"/>
      <c r="D418" s="6"/>
      <c r="E418" s="6"/>
      <c r="F418" s="5"/>
      <c r="G418" s="5"/>
      <c r="H418" s="5"/>
      <c r="I418" s="8"/>
      <c r="J418" s="9"/>
      <c r="K418" s="10"/>
      <c r="L418" s="5"/>
      <c r="M418" s="5"/>
      <c r="N418" s="5"/>
      <c r="O418" s="5"/>
    </row>
    <row r="419" ht="15.75" customHeight="1" spans="1:15">
      <c r="A419" s="4"/>
      <c r="B419" s="4"/>
      <c r="C419" s="5"/>
      <c r="D419" s="6"/>
      <c r="E419" s="6"/>
      <c r="F419" s="5"/>
      <c r="G419" s="5"/>
      <c r="H419" s="5"/>
      <c r="I419" s="8"/>
      <c r="J419" s="9"/>
      <c r="K419" s="10"/>
      <c r="L419" s="5"/>
      <c r="M419" s="5"/>
      <c r="N419" s="5"/>
      <c r="O419" s="5"/>
    </row>
    <row r="420" ht="15.75" customHeight="1" spans="1:15">
      <c r="A420" s="4"/>
      <c r="B420" s="4"/>
      <c r="C420" s="5"/>
      <c r="D420" s="6"/>
      <c r="E420" s="6"/>
      <c r="F420" s="5"/>
      <c r="G420" s="5"/>
      <c r="H420" s="5"/>
      <c r="I420" s="8"/>
      <c r="J420" s="9"/>
      <c r="K420" s="10"/>
      <c r="L420" s="5"/>
      <c r="M420" s="5"/>
      <c r="N420" s="5"/>
      <c r="O420" s="5"/>
    </row>
    <row r="421" ht="15.75" customHeight="1" spans="1:15">
      <c r="A421" s="4"/>
      <c r="B421" s="4"/>
      <c r="C421" s="5"/>
      <c r="D421" s="6"/>
      <c r="E421" s="6"/>
      <c r="F421" s="5"/>
      <c r="G421" s="5"/>
      <c r="H421" s="5"/>
      <c r="I421" s="8"/>
      <c r="J421" s="9"/>
      <c r="K421" s="10"/>
      <c r="L421" s="5"/>
      <c r="M421" s="5"/>
      <c r="N421" s="5"/>
      <c r="O421" s="5"/>
    </row>
    <row r="422" ht="15.75" customHeight="1" spans="1:15">
      <c r="A422" s="4"/>
      <c r="B422" s="4"/>
      <c r="C422" s="5"/>
      <c r="D422" s="6"/>
      <c r="E422" s="6"/>
      <c r="F422" s="5"/>
      <c r="G422" s="5"/>
      <c r="H422" s="5"/>
      <c r="I422" s="8"/>
      <c r="J422" s="9"/>
      <c r="K422" s="10"/>
      <c r="L422" s="5"/>
      <c r="M422" s="5"/>
      <c r="N422" s="5"/>
      <c r="O422" s="5"/>
    </row>
    <row r="423" ht="15.75" customHeight="1" spans="1:15">
      <c r="A423" s="4"/>
      <c r="B423" s="4"/>
      <c r="C423" s="5"/>
      <c r="D423" s="6"/>
      <c r="E423" s="6"/>
      <c r="F423" s="5"/>
      <c r="G423" s="5"/>
      <c r="H423" s="5"/>
      <c r="I423" s="8"/>
      <c r="J423" s="9"/>
      <c r="K423" s="10"/>
      <c r="L423" s="5"/>
      <c r="M423" s="5"/>
      <c r="N423" s="5"/>
      <c r="O423" s="5"/>
    </row>
    <row r="424" ht="15.75" customHeight="1" spans="1:15">
      <c r="A424" s="4"/>
      <c r="B424" s="4"/>
      <c r="C424" s="5"/>
      <c r="D424" s="6"/>
      <c r="E424" s="6"/>
      <c r="F424" s="5"/>
      <c r="G424" s="5"/>
      <c r="H424" s="5"/>
      <c r="I424" s="8"/>
      <c r="J424" s="9"/>
      <c r="K424" s="10"/>
      <c r="L424" s="5"/>
      <c r="M424" s="5"/>
      <c r="N424" s="5"/>
      <c r="O424" s="5"/>
    </row>
    <row r="425" ht="15.75" customHeight="1" spans="1:15">
      <c r="A425" s="4"/>
      <c r="B425" s="4"/>
      <c r="C425" s="5"/>
      <c r="D425" s="6"/>
      <c r="E425" s="6"/>
      <c r="F425" s="5"/>
      <c r="G425" s="5"/>
      <c r="H425" s="5"/>
      <c r="I425" s="8"/>
      <c r="J425" s="9"/>
      <c r="K425" s="10"/>
      <c r="L425" s="5"/>
      <c r="M425" s="5"/>
      <c r="N425" s="5"/>
      <c r="O425" s="5"/>
    </row>
    <row r="426" ht="15.75" customHeight="1" spans="1:15">
      <c r="A426" s="4"/>
      <c r="B426" s="4"/>
      <c r="C426" s="5"/>
      <c r="D426" s="6"/>
      <c r="E426" s="6"/>
      <c r="F426" s="5"/>
      <c r="G426" s="5"/>
      <c r="H426" s="5"/>
      <c r="I426" s="8"/>
      <c r="J426" s="9"/>
      <c r="K426" s="10"/>
      <c r="L426" s="5"/>
      <c r="M426" s="5"/>
      <c r="N426" s="5"/>
      <c r="O426" s="5"/>
    </row>
    <row r="427" ht="15.75" customHeight="1" spans="1:15">
      <c r="A427" s="4"/>
      <c r="B427" s="4"/>
      <c r="C427" s="5"/>
      <c r="D427" s="6"/>
      <c r="E427" s="6"/>
      <c r="F427" s="5"/>
      <c r="G427" s="5"/>
      <c r="H427" s="5"/>
      <c r="I427" s="8"/>
      <c r="J427" s="9"/>
      <c r="K427" s="10"/>
      <c r="L427" s="5"/>
      <c r="M427" s="5"/>
      <c r="N427" s="5"/>
      <c r="O427" s="5"/>
    </row>
    <row r="428" ht="15.75" customHeight="1" spans="1:15">
      <c r="A428" s="4"/>
      <c r="B428" s="4"/>
      <c r="C428" s="5"/>
      <c r="D428" s="6"/>
      <c r="E428" s="6"/>
      <c r="F428" s="5"/>
      <c r="G428" s="5"/>
      <c r="H428" s="5"/>
      <c r="I428" s="8"/>
      <c r="J428" s="9"/>
      <c r="K428" s="10"/>
      <c r="L428" s="5"/>
      <c r="M428" s="5"/>
      <c r="N428" s="5"/>
      <c r="O428" s="5"/>
    </row>
    <row r="429" ht="15.75" customHeight="1" spans="1:15">
      <c r="A429" s="4"/>
      <c r="B429" s="4"/>
      <c r="C429" s="5"/>
      <c r="D429" s="6"/>
      <c r="E429" s="6"/>
      <c r="F429" s="5"/>
      <c r="G429" s="5"/>
      <c r="H429" s="5"/>
      <c r="I429" s="8"/>
      <c r="J429" s="9"/>
      <c r="K429" s="10"/>
      <c r="L429" s="5"/>
      <c r="M429" s="5"/>
      <c r="N429" s="5"/>
      <c r="O429" s="5"/>
    </row>
    <row r="430" ht="15.75" customHeight="1" spans="1:15">
      <c r="A430" s="4"/>
      <c r="B430" s="4"/>
      <c r="C430" s="5"/>
      <c r="D430" s="6"/>
      <c r="E430" s="6"/>
      <c r="F430" s="5"/>
      <c r="G430" s="5"/>
      <c r="H430" s="5"/>
      <c r="I430" s="8"/>
      <c r="J430" s="9"/>
      <c r="K430" s="10"/>
      <c r="L430" s="5"/>
      <c r="M430" s="5"/>
      <c r="N430" s="5"/>
      <c r="O430" s="5"/>
    </row>
    <row r="431" ht="15.75" customHeight="1" spans="1:15">
      <c r="A431" s="4"/>
      <c r="B431" s="4"/>
      <c r="C431" s="5"/>
      <c r="D431" s="6"/>
      <c r="E431" s="6"/>
      <c r="F431" s="5"/>
      <c r="G431" s="5"/>
      <c r="H431" s="5"/>
      <c r="I431" s="8"/>
      <c r="J431" s="9"/>
      <c r="K431" s="10"/>
      <c r="L431" s="5"/>
      <c r="M431" s="5"/>
      <c r="N431" s="5"/>
      <c r="O431" s="5"/>
    </row>
    <row r="432" ht="15.75" customHeight="1" spans="1:15">
      <c r="A432" s="4"/>
      <c r="B432" s="4"/>
      <c r="C432" s="5"/>
      <c r="D432" s="6"/>
      <c r="E432" s="6"/>
      <c r="F432" s="5"/>
      <c r="G432" s="5"/>
      <c r="H432" s="5"/>
      <c r="I432" s="8"/>
      <c r="J432" s="9"/>
      <c r="K432" s="10"/>
      <c r="L432" s="5"/>
      <c r="M432" s="5"/>
      <c r="N432" s="5"/>
      <c r="O432" s="5"/>
    </row>
    <row r="433" ht="15.75" customHeight="1" spans="1:15">
      <c r="A433" s="4"/>
      <c r="B433" s="4"/>
      <c r="C433" s="5"/>
      <c r="D433" s="6"/>
      <c r="E433" s="6"/>
      <c r="F433" s="5"/>
      <c r="G433" s="5"/>
      <c r="H433" s="5"/>
      <c r="I433" s="8"/>
      <c r="J433" s="9"/>
      <c r="K433" s="10"/>
      <c r="L433" s="5"/>
      <c r="M433" s="5"/>
      <c r="N433" s="5"/>
      <c r="O433" s="5"/>
    </row>
    <row r="434" ht="15.75" customHeight="1" spans="1:11">
      <c r="A434" s="4"/>
      <c r="B434" s="4"/>
      <c r="D434" s="42"/>
      <c r="E434" s="42"/>
      <c r="K434" s="43"/>
    </row>
    <row r="435" ht="15.75" customHeight="1" spans="1:11">
      <c r="A435" s="4"/>
      <c r="B435" s="4"/>
      <c r="D435" s="42"/>
      <c r="E435" s="42"/>
      <c r="K435" s="43"/>
    </row>
    <row r="436" ht="15.75" customHeight="1" spans="1:11">
      <c r="A436" s="4"/>
      <c r="B436" s="4"/>
      <c r="D436" s="42"/>
      <c r="E436" s="42"/>
      <c r="K436" s="43"/>
    </row>
    <row r="437" ht="15.75" customHeight="1" spans="1:11">
      <c r="A437" s="4"/>
      <c r="B437" s="4"/>
      <c r="D437" s="42"/>
      <c r="E437" s="42"/>
      <c r="K437" s="43"/>
    </row>
    <row r="438" ht="15.75" customHeight="1" spans="1:11">
      <c r="A438" s="4"/>
      <c r="B438" s="4"/>
      <c r="D438" s="42"/>
      <c r="E438" s="42"/>
      <c r="K438" s="43"/>
    </row>
    <row r="439" ht="15.75" customHeight="1" spans="1:11">
      <c r="A439" s="4"/>
      <c r="B439" s="4"/>
      <c r="D439" s="42"/>
      <c r="E439" s="42"/>
      <c r="K439" s="43"/>
    </row>
    <row r="440" ht="15.75" customHeight="1" spans="1:11">
      <c r="A440" s="4"/>
      <c r="B440" s="4"/>
      <c r="D440" s="42"/>
      <c r="E440" s="42"/>
      <c r="K440" s="43"/>
    </row>
    <row r="441" ht="15.75" customHeight="1" spans="1:11">
      <c r="A441" s="4"/>
      <c r="B441" s="4"/>
      <c r="D441" s="42"/>
      <c r="E441" s="42"/>
      <c r="K441" s="43"/>
    </row>
    <row r="442" ht="15.75" customHeight="1" spans="1:11">
      <c r="A442" s="4"/>
      <c r="B442" s="4"/>
      <c r="D442" s="42"/>
      <c r="E442" s="42"/>
      <c r="K442" s="43"/>
    </row>
    <row r="443" ht="15.75" customHeight="1" spans="1:11">
      <c r="A443" s="4"/>
      <c r="B443" s="4"/>
      <c r="D443" s="42"/>
      <c r="E443" s="42"/>
      <c r="K443" s="43"/>
    </row>
    <row r="444" ht="15.75" customHeight="1" spans="1:11">
      <c r="A444" s="4"/>
      <c r="B444" s="4"/>
      <c r="D444" s="42"/>
      <c r="E444" s="42"/>
      <c r="K444" s="43"/>
    </row>
    <row r="445" ht="15.75" customHeight="1" spans="1:11">
      <c r="A445" s="4"/>
      <c r="B445" s="4"/>
      <c r="D445" s="42"/>
      <c r="E445" s="42"/>
      <c r="K445" s="43"/>
    </row>
    <row r="446" ht="15.75" customHeight="1" spans="1:11">
      <c r="A446" s="4"/>
      <c r="B446" s="4"/>
      <c r="D446" s="42"/>
      <c r="E446" s="42"/>
      <c r="K446" s="43"/>
    </row>
    <row r="447" ht="15.75" customHeight="1" spans="1:11">
      <c r="A447" s="4"/>
      <c r="B447" s="4"/>
      <c r="D447" s="42"/>
      <c r="E447" s="42"/>
      <c r="K447" s="43"/>
    </row>
    <row r="448" ht="15.75" customHeight="1" spans="1:11">
      <c r="A448" s="4"/>
      <c r="B448" s="4"/>
      <c r="D448" s="42"/>
      <c r="E448" s="42"/>
      <c r="K448" s="43"/>
    </row>
    <row r="449" ht="15.75" customHeight="1" spans="1:11">
      <c r="A449" s="4"/>
      <c r="B449" s="4"/>
      <c r="D449" s="42"/>
      <c r="E449" s="42"/>
      <c r="K449" s="43"/>
    </row>
    <row r="450" ht="15.75" customHeight="1" spans="1:11">
      <c r="A450" s="4"/>
      <c r="B450" s="4"/>
      <c r="D450" s="42"/>
      <c r="E450" s="42"/>
      <c r="K450" s="43"/>
    </row>
    <row r="451" ht="15.75" customHeight="1" spans="1:11">
      <c r="A451" s="4"/>
      <c r="B451" s="4"/>
      <c r="D451" s="42"/>
      <c r="E451" s="42"/>
      <c r="K451" s="43"/>
    </row>
    <row r="452" ht="15.75" customHeight="1" spans="1:11">
      <c r="A452" s="4"/>
      <c r="B452" s="4"/>
      <c r="D452" s="42"/>
      <c r="E452" s="42"/>
      <c r="K452" s="43"/>
    </row>
    <row r="453" ht="15.75" customHeight="1" spans="1:11">
      <c r="A453" s="4"/>
      <c r="B453" s="4"/>
      <c r="D453" s="42"/>
      <c r="E453" s="42"/>
      <c r="K453" s="43"/>
    </row>
    <row r="454" ht="15.75" customHeight="1" spans="1:11">
      <c r="A454" s="4"/>
      <c r="B454" s="4"/>
      <c r="D454" s="42"/>
      <c r="E454" s="42"/>
      <c r="K454" s="43"/>
    </row>
    <row r="455" ht="15.75" customHeight="1" spans="1:11">
      <c r="A455" s="4"/>
      <c r="B455" s="4"/>
      <c r="D455" s="42"/>
      <c r="E455" s="42"/>
      <c r="K455" s="43"/>
    </row>
    <row r="456" ht="15.75" customHeight="1" spans="1:11">
      <c r="A456" s="4"/>
      <c r="B456" s="4"/>
      <c r="D456" s="42"/>
      <c r="E456" s="42"/>
      <c r="K456" s="43"/>
    </row>
    <row r="457" ht="15.75" customHeight="1" spans="1:11">
      <c r="A457" s="4"/>
      <c r="B457" s="4"/>
      <c r="D457" s="42"/>
      <c r="E457" s="42"/>
      <c r="K457" s="43"/>
    </row>
    <row r="458" ht="15.75" customHeight="1" spans="1:11">
      <c r="A458" s="4"/>
      <c r="B458" s="4"/>
      <c r="D458" s="42"/>
      <c r="E458" s="42"/>
      <c r="K458" s="43"/>
    </row>
    <row r="459" ht="15.75" customHeight="1" spans="1:11">
      <c r="A459" s="4"/>
      <c r="B459" s="4"/>
      <c r="D459" s="42"/>
      <c r="E459" s="42"/>
      <c r="K459" s="43"/>
    </row>
    <row r="460" ht="15.75" customHeight="1" spans="1:11">
      <c r="A460" s="4"/>
      <c r="B460" s="4"/>
      <c r="D460" s="42"/>
      <c r="E460" s="42"/>
      <c r="K460" s="43"/>
    </row>
    <row r="461" ht="15.75" customHeight="1" spans="1:11">
      <c r="A461" s="4"/>
      <c r="B461" s="4"/>
      <c r="D461" s="42"/>
      <c r="E461" s="42"/>
      <c r="K461" s="43"/>
    </row>
    <row r="462" ht="15.75" customHeight="1" spans="1:11">
      <c r="A462" s="4"/>
      <c r="B462" s="4"/>
      <c r="D462" s="42"/>
      <c r="E462" s="42"/>
      <c r="K462" s="43"/>
    </row>
    <row r="463" ht="15.75" customHeight="1" spans="1:11">
      <c r="A463" s="4"/>
      <c r="B463" s="4"/>
      <c r="D463" s="42"/>
      <c r="E463" s="42"/>
      <c r="K463" s="43"/>
    </row>
    <row r="464" ht="15.75" customHeight="1" spans="1:11">
      <c r="A464" s="4"/>
      <c r="B464" s="4"/>
      <c r="D464" s="42"/>
      <c r="E464" s="42"/>
      <c r="K464" s="43"/>
    </row>
    <row r="465" ht="15.75" customHeight="1" spans="1:11">
      <c r="A465" s="4"/>
      <c r="B465" s="4"/>
      <c r="D465" s="42"/>
      <c r="E465" s="42"/>
      <c r="K465" s="43"/>
    </row>
    <row r="466" ht="15.75" customHeight="1" spans="1:11">
      <c r="A466" s="4"/>
      <c r="B466" s="4"/>
      <c r="D466" s="42"/>
      <c r="E466" s="42"/>
      <c r="K466" s="43"/>
    </row>
    <row r="467" ht="15.75" customHeight="1" spans="1:11">
      <c r="A467" s="4"/>
      <c r="B467" s="4"/>
      <c r="D467" s="42"/>
      <c r="E467" s="42"/>
      <c r="K467" s="43"/>
    </row>
    <row r="468" ht="15.75" customHeight="1" spans="1:11">
      <c r="A468" s="4"/>
      <c r="B468" s="4"/>
      <c r="D468" s="42"/>
      <c r="E468" s="42"/>
      <c r="K468" s="43"/>
    </row>
    <row r="469" ht="15.75" customHeight="1" spans="1:11">
      <c r="A469" s="4"/>
      <c r="B469" s="4"/>
      <c r="D469" s="42"/>
      <c r="E469" s="42"/>
      <c r="K469" s="43"/>
    </row>
    <row r="470" ht="15.75" customHeight="1" spans="1:11">
      <c r="A470" s="4"/>
      <c r="B470" s="4"/>
      <c r="D470" s="42"/>
      <c r="E470" s="42"/>
      <c r="K470" s="43"/>
    </row>
    <row r="471" ht="15.75" customHeight="1" spans="1:11">
      <c r="A471" s="4"/>
      <c r="B471" s="4"/>
      <c r="D471" s="42"/>
      <c r="E471" s="42"/>
      <c r="K471" s="43"/>
    </row>
    <row r="472" ht="15.75" customHeight="1" spans="1:11">
      <c r="A472" s="4"/>
      <c r="B472" s="4"/>
      <c r="D472" s="42"/>
      <c r="E472" s="42"/>
      <c r="K472" s="43"/>
    </row>
    <row r="473" ht="15.75" customHeight="1" spans="1:11">
      <c r="A473" s="4"/>
      <c r="B473" s="4"/>
      <c r="D473" s="42"/>
      <c r="E473" s="42"/>
      <c r="K473" s="43"/>
    </row>
    <row r="474" ht="15.75" customHeight="1" spans="1:11">
      <c r="A474" s="4"/>
      <c r="B474" s="4"/>
      <c r="D474" s="42"/>
      <c r="E474" s="42"/>
      <c r="K474" s="43"/>
    </row>
    <row r="475" ht="15.75" customHeight="1" spans="1:11">
      <c r="A475" s="4"/>
      <c r="B475" s="4"/>
      <c r="D475" s="42"/>
      <c r="E475" s="42"/>
      <c r="K475" s="43"/>
    </row>
    <row r="476" ht="15.75" customHeight="1" spans="1:11">
      <c r="A476" s="4"/>
      <c r="B476" s="4"/>
      <c r="D476" s="42"/>
      <c r="E476" s="42"/>
      <c r="K476" s="43"/>
    </row>
    <row r="477" ht="15.75" customHeight="1" spans="1:11">
      <c r="A477" s="4"/>
      <c r="B477" s="4"/>
      <c r="D477" s="42"/>
      <c r="E477" s="42"/>
      <c r="K477" s="43"/>
    </row>
    <row r="478" ht="15.75" customHeight="1" spans="1:11">
      <c r="A478" s="4"/>
      <c r="B478" s="4"/>
      <c r="D478" s="42"/>
      <c r="E478" s="42"/>
      <c r="K478" s="43"/>
    </row>
    <row r="479" ht="15.75" customHeight="1" spans="1:11">
      <c r="A479" s="4"/>
      <c r="B479" s="4"/>
      <c r="D479" s="42"/>
      <c r="E479" s="42"/>
      <c r="K479" s="43"/>
    </row>
    <row r="480" ht="15.75" customHeight="1" spans="1:11">
      <c r="A480" s="4"/>
      <c r="B480" s="4"/>
      <c r="D480" s="42"/>
      <c r="E480" s="42"/>
      <c r="K480" s="43"/>
    </row>
    <row r="481" ht="15.75" customHeight="1" spans="1:11">
      <c r="A481" s="4"/>
      <c r="B481" s="4"/>
      <c r="D481" s="42"/>
      <c r="E481" s="42"/>
      <c r="K481" s="43"/>
    </row>
    <row r="482" ht="15.75" customHeight="1" spans="1:11">
      <c r="A482" s="4"/>
      <c r="B482" s="4"/>
      <c r="D482" s="42"/>
      <c r="E482" s="42"/>
      <c r="K482" s="43"/>
    </row>
    <row r="483" ht="15.75" customHeight="1" spans="1:11">
      <c r="A483" s="4"/>
      <c r="B483" s="4"/>
      <c r="D483" s="42"/>
      <c r="E483" s="42"/>
      <c r="K483" s="43"/>
    </row>
    <row r="484" ht="15.75" customHeight="1" spans="1:11">
      <c r="A484" s="4"/>
      <c r="B484" s="4"/>
      <c r="D484" s="42"/>
      <c r="E484" s="42"/>
      <c r="K484" s="43"/>
    </row>
    <row r="485" ht="15.75" customHeight="1" spans="1:11">
      <c r="A485" s="4"/>
      <c r="B485" s="4"/>
      <c r="D485" s="42"/>
      <c r="E485" s="42"/>
      <c r="K485" s="43"/>
    </row>
    <row r="486" ht="15.75" customHeight="1" spans="1:11">
      <c r="A486" s="4"/>
      <c r="B486" s="4"/>
      <c r="D486" s="42"/>
      <c r="E486" s="42"/>
      <c r="K486" s="43"/>
    </row>
    <row r="487" ht="15.75" customHeight="1" spans="1:11">
      <c r="A487" s="4"/>
      <c r="B487" s="4"/>
      <c r="D487" s="42"/>
      <c r="E487" s="42"/>
      <c r="K487" s="43"/>
    </row>
    <row r="488" ht="15.75" customHeight="1" spans="1:11">
      <c r="A488" s="4"/>
      <c r="B488" s="4"/>
      <c r="D488" s="42"/>
      <c r="E488" s="42"/>
      <c r="K488" s="43"/>
    </row>
    <row r="489" ht="15.75" customHeight="1" spans="1:11">
      <c r="A489" s="4"/>
      <c r="B489" s="4"/>
      <c r="D489" s="42"/>
      <c r="E489" s="42"/>
      <c r="K489" s="43"/>
    </row>
    <row r="490" ht="15.75" customHeight="1" spans="1:11">
      <c r="A490" s="4"/>
      <c r="B490" s="4"/>
      <c r="D490" s="42"/>
      <c r="E490" s="42"/>
      <c r="K490" s="43"/>
    </row>
    <row r="491" ht="15.75" customHeight="1" spans="1:11">
      <c r="A491" s="4"/>
      <c r="B491" s="4"/>
      <c r="D491" s="42"/>
      <c r="E491" s="42"/>
      <c r="K491" s="43"/>
    </row>
    <row r="492" ht="15.75" customHeight="1" spans="1:11">
      <c r="A492" s="4"/>
      <c r="B492" s="4"/>
      <c r="D492" s="42"/>
      <c r="E492" s="42"/>
      <c r="K492" s="43"/>
    </row>
    <row r="493" ht="15.75" customHeight="1" spans="1:11">
      <c r="A493" s="4"/>
      <c r="B493" s="4"/>
      <c r="D493" s="42"/>
      <c r="E493" s="42"/>
      <c r="K493" s="43"/>
    </row>
    <row r="494" ht="15.75" customHeight="1" spans="1:11">
      <c r="A494" s="4"/>
      <c r="B494" s="4"/>
      <c r="D494" s="42"/>
      <c r="E494" s="42"/>
      <c r="K494" s="43"/>
    </row>
    <row r="495" ht="15.75" customHeight="1" spans="1:11">
      <c r="A495" s="4"/>
      <c r="B495" s="4"/>
      <c r="D495" s="42"/>
      <c r="E495" s="42"/>
      <c r="K495" s="43"/>
    </row>
    <row r="496" ht="15.75" customHeight="1" spans="1:11">
      <c r="A496" s="4"/>
      <c r="B496" s="4"/>
      <c r="D496" s="42"/>
      <c r="E496" s="42"/>
      <c r="K496" s="43"/>
    </row>
    <row r="497" ht="15.75" customHeight="1" spans="1:11">
      <c r="A497" s="4"/>
      <c r="B497" s="4"/>
      <c r="D497" s="42"/>
      <c r="E497" s="42"/>
      <c r="K497" s="43"/>
    </row>
    <row r="498" ht="15.75" customHeight="1" spans="1:11">
      <c r="A498" s="4"/>
      <c r="B498" s="4"/>
      <c r="D498" s="42"/>
      <c r="E498" s="42"/>
      <c r="K498" s="43"/>
    </row>
    <row r="499" ht="15.75" customHeight="1" spans="1:11">
      <c r="A499" s="4"/>
      <c r="B499" s="4"/>
      <c r="D499" s="42"/>
      <c r="E499" s="42"/>
      <c r="K499" s="43"/>
    </row>
    <row r="500" ht="15.75" customHeight="1" spans="1:11">
      <c r="A500" s="4"/>
      <c r="B500" s="4"/>
      <c r="D500" s="42"/>
      <c r="E500" s="42"/>
      <c r="K500" s="43"/>
    </row>
    <row r="501" ht="15.75" customHeight="1" spans="1:11">
      <c r="A501" s="4"/>
      <c r="B501" s="4"/>
      <c r="D501" s="42"/>
      <c r="E501" s="42"/>
      <c r="K501" s="43"/>
    </row>
    <row r="502" ht="15.75" customHeight="1" spans="1:11">
      <c r="A502" s="4"/>
      <c r="B502" s="4"/>
      <c r="D502" s="42"/>
      <c r="E502" s="42"/>
      <c r="K502" s="43"/>
    </row>
    <row r="503" ht="15.75" customHeight="1" spans="1:11">
      <c r="A503" s="4"/>
      <c r="B503" s="4"/>
      <c r="D503" s="42"/>
      <c r="E503" s="42"/>
      <c r="K503" s="43"/>
    </row>
    <row r="504" ht="15.75" customHeight="1" spans="1:11">
      <c r="A504" s="4"/>
      <c r="B504" s="4"/>
      <c r="D504" s="42"/>
      <c r="E504" s="42"/>
      <c r="K504" s="43"/>
    </row>
    <row r="505" ht="15.75" customHeight="1" spans="1:11">
      <c r="A505" s="4"/>
      <c r="B505" s="4"/>
      <c r="D505" s="42"/>
      <c r="E505" s="42"/>
      <c r="K505" s="43"/>
    </row>
    <row r="506" ht="15.75" customHeight="1" spans="1:11">
      <c r="A506" s="4"/>
      <c r="B506" s="4"/>
      <c r="D506" s="42"/>
      <c r="E506" s="42"/>
      <c r="K506" s="43"/>
    </row>
    <row r="507" ht="15.75" customHeight="1" spans="1:11">
      <c r="A507" s="4"/>
      <c r="B507" s="4"/>
      <c r="D507" s="42"/>
      <c r="E507" s="42"/>
      <c r="K507" s="43"/>
    </row>
    <row r="508" ht="15.75" customHeight="1" spans="1:11">
      <c r="A508" s="4"/>
      <c r="B508" s="4"/>
      <c r="D508" s="42"/>
      <c r="E508" s="42"/>
      <c r="K508" s="43"/>
    </row>
    <row r="509" ht="15.75" customHeight="1" spans="1:11">
      <c r="A509" s="4"/>
      <c r="B509" s="4"/>
      <c r="D509" s="42"/>
      <c r="E509" s="42"/>
      <c r="K509" s="43"/>
    </row>
    <row r="510" ht="15.75" customHeight="1" spans="1:11">
      <c r="A510" s="4"/>
      <c r="B510" s="4"/>
      <c r="D510" s="42"/>
      <c r="E510" s="42"/>
      <c r="K510" s="43"/>
    </row>
    <row r="511" ht="15.75" customHeight="1" spans="1:11">
      <c r="A511" s="4"/>
      <c r="B511" s="4"/>
      <c r="D511" s="42"/>
      <c r="E511" s="42"/>
      <c r="K511" s="43"/>
    </row>
    <row r="512" ht="15.75" customHeight="1" spans="1:11">
      <c r="A512" s="4"/>
      <c r="B512" s="4"/>
      <c r="D512" s="42"/>
      <c r="E512" s="42"/>
      <c r="K512" s="43"/>
    </row>
    <row r="513" ht="15.75" customHeight="1" spans="1:11">
      <c r="A513" s="4"/>
      <c r="B513" s="4"/>
      <c r="D513" s="42"/>
      <c r="E513" s="42"/>
      <c r="K513" s="43"/>
    </row>
    <row r="514" ht="15.75" customHeight="1" spans="1:11">
      <c r="A514" s="4"/>
      <c r="B514" s="4"/>
      <c r="D514" s="42"/>
      <c r="E514" s="42"/>
      <c r="K514" s="43"/>
    </row>
    <row r="515" ht="15.75" customHeight="1" spans="1:11">
      <c r="A515" s="4"/>
      <c r="B515" s="4"/>
      <c r="D515" s="42"/>
      <c r="E515" s="42"/>
      <c r="K515" s="43"/>
    </row>
    <row r="516" ht="15.75" customHeight="1" spans="1:11">
      <c r="A516" s="4"/>
      <c r="B516" s="4"/>
      <c r="D516" s="42"/>
      <c r="E516" s="42"/>
      <c r="K516" s="43"/>
    </row>
    <row r="517" ht="15.75" customHeight="1" spans="1:11">
      <c r="A517" s="4"/>
      <c r="B517" s="4"/>
      <c r="D517" s="42"/>
      <c r="E517" s="42"/>
      <c r="K517" s="43"/>
    </row>
    <row r="518" ht="15.75" customHeight="1" spans="1:11">
      <c r="A518" s="4"/>
      <c r="B518" s="4"/>
      <c r="D518" s="42"/>
      <c r="E518" s="42"/>
      <c r="K518" s="43"/>
    </row>
    <row r="519" ht="15.75" customHeight="1" spans="1:11">
      <c r="A519" s="4"/>
      <c r="B519" s="4"/>
      <c r="D519" s="42"/>
      <c r="E519" s="42"/>
      <c r="K519" s="43"/>
    </row>
    <row r="520" ht="15.75" customHeight="1" spans="1:11">
      <c r="A520" s="4"/>
      <c r="B520" s="4"/>
      <c r="D520" s="42"/>
      <c r="E520" s="42"/>
      <c r="K520" s="43"/>
    </row>
    <row r="521" ht="15.75" customHeight="1" spans="1:11">
      <c r="A521" s="4"/>
      <c r="B521" s="4"/>
      <c r="D521" s="42"/>
      <c r="E521" s="42"/>
      <c r="K521" s="43"/>
    </row>
    <row r="522" ht="15.75" customHeight="1" spans="1:11">
      <c r="A522" s="4"/>
      <c r="B522" s="4"/>
      <c r="D522" s="42"/>
      <c r="E522" s="42"/>
      <c r="K522" s="43"/>
    </row>
    <row r="523" ht="15.75" customHeight="1" spans="1:11">
      <c r="A523" s="4"/>
      <c r="B523" s="4"/>
      <c r="D523" s="42"/>
      <c r="E523" s="42"/>
      <c r="K523" s="43"/>
    </row>
    <row r="524" ht="15.75" customHeight="1" spans="1:11">
      <c r="A524" s="4"/>
      <c r="B524" s="4"/>
      <c r="D524" s="42"/>
      <c r="E524" s="42"/>
      <c r="K524" s="43"/>
    </row>
    <row r="525" ht="15.75" customHeight="1" spans="1:11">
      <c r="A525" s="4"/>
      <c r="B525" s="4"/>
      <c r="D525" s="42"/>
      <c r="E525" s="42"/>
      <c r="K525" s="43"/>
    </row>
    <row r="526" ht="15.75" customHeight="1" spans="1:11">
      <c r="A526" s="4"/>
      <c r="B526" s="4"/>
      <c r="D526" s="42"/>
      <c r="E526" s="42"/>
      <c r="K526" s="43"/>
    </row>
    <row r="527" ht="15.75" customHeight="1" spans="1:11">
      <c r="A527" s="4"/>
      <c r="B527" s="4"/>
      <c r="D527" s="42"/>
      <c r="E527" s="42"/>
      <c r="K527" s="43"/>
    </row>
    <row r="528" ht="15.75" customHeight="1" spans="1:11">
      <c r="A528" s="4"/>
      <c r="B528" s="4"/>
      <c r="D528" s="42"/>
      <c r="E528" s="42"/>
      <c r="K528" s="43"/>
    </row>
    <row r="529" ht="15.75" customHeight="1" spans="1:11">
      <c r="A529" s="4"/>
      <c r="B529" s="4"/>
      <c r="D529" s="42"/>
      <c r="E529" s="42"/>
      <c r="K529" s="43"/>
    </row>
    <row r="530" ht="15.75" customHeight="1" spans="1:11">
      <c r="A530" s="4"/>
      <c r="B530" s="4"/>
      <c r="D530" s="42"/>
      <c r="E530" s="42"/>
      <c r="K530" s="43"/>
    </row>
    <row r="531" ht="15.75" customHeight="1" spans="1:11">
      <c r="A531" s="4"/>
      <c r="B531" s="4"/>
      <c r="D531" s="42"/>
      <c r="E531" s="42"/>
      <c r="K531" s="43"/>
    </row>
    <row r="532" ht="15.75" customHeight="1" spans="1:11">
      <c r="A532" s="4"/>
      <c r="B532" s="4"/>
      <c r="D532" s="42"/>
      <c r="E532" s="42"/>
      <c r="K532" s="43"/>
    </row>
    <row r="533" ht="15.75" customHeight="1" spans="1:11">
      <c r="A533" s="4"/>
      <c r="B533" s="4"/>
      <c r="D533" s="42"/>
      <c r="E533" s="42"/>
      <c r="K533" s="43"/>
    </row>
    <row r="534" ht="15.75" customHeight="1" spans="1:11">
      <c r="A534" s="4"/>
      <c r="B534" s="4"/>
      <c r="D534" s="42"/>
      <c r="E534" s="42"/>
      <c r="K534" s="43"/>
    </row>
    <row r="535" ht="15.75" customHeight="1" spans="1:11">
      <c r="A535" s="4"/>
      <c r="B535" s="4"/>
      <c r="D535" s="42"/>
      <c r="E535" s="42"/>
      <c r="K535" s="43"/>
    </row>
    <row r="536" ht="15.75" customHeight="1" spans="1:11">
      <c r="A536" s="4"/>
      <c r="B536" s="4"/>
      <c r="D536" s="42"/>
      <c r="E536" s="42"/>
      <c r="K536" s="43"/>
    </row>
    <row r="537" ht="15.75" customHeight="1" spans="1:11">
      <c r="A537" s="4"/>
      <c r="B537" s="4"/>
      <c r="D537" s="42"/>
      <c r="E537" s="42"/>
      <c r="K537" s="43"/>
    </row>
    <row r="538" ht="15.75" customHeight="1" spans="1:11">
      <c r="A538" s="4"/>
      <c r="B538" s="4"/>
      <c r="D538" s="42"/>
      <c r="E538" s="42"/>
      <c r="K538" s="43"/>
    </row>
    <row r="539" ht="15.75" customHeight="1" spans="1:11">
      <c r="A539" s="4"/>
      <c r="B539" s="4"/>
      <c r="D539" s="42"/>
      <c r="E539" s="42"/>
      <c r="K539" s="43"/>
    </row>
    <row r="540" ht="15.75" customHeight="1" spans="1:11">
      <c r="A540" s="4"/>
      <c r="B540" s="4"/>
      <c r="D540" s="42"/>
      <c r="E540" s="42"/>
      <c r="K540" s="43"/>
    </row>
    <row r="541" ht="15.75" customHeight="1" spans="1:11">
      <c r="A541" s="4"/>
      <c r="B541" s="4"/>
      <c r="D541" s="42"/>
      <c r="E541" s="42"/>
      <c r="K541" s="43"/>
    </row>
    <row r="542" ht="15.75" customHeight="1" spans="1:11">
      <c r="A542" s="4"/>
      <c r="B542" s="4"/>
      <c r="D542" s="42"/>
      <c r="E542" s="42"/>
      <c r="K542" s="43"/>
    </row>
    <row r="543" ht="15.75" customHeight="1" spans="1:11">
      <c r="A543" s="4"/>
      <c r="B543" s="4"/>
      <c r="D543" s="42"/>
      <c r="E543" s="42"/>
      <c r="K543" s="43"/>
    </row>
    <row r="544" ht="15.75" customHeight="1" spans="1:11">
      <c r="A544" s="4"/>
      <c r="B544" s="4"/>
      <c r="D544" s="42"/>
      <c r="E544" s="42"/>
      <c r="K544" s="43"/>
    </row>
    <row r="545" ht="15.75" customHeight="1" spans="1:11">
      <c r="A545" s="4"/>
      <c r="B545" s="4"/>
      <c r="D545" s="42"/>
      <c r="E545" s="42"/>
      <c r="K545" s="43"/>
    </row>
    <row r="546" ht="15.75" customHeight="1" spans="1:11">
      <c r="A546" s="4"/>
      <c r="B546" s="4"/>
      <c r="D546" s="42"/>
      <c r="E546" s="42"/>
      <c r="K546" s="43"/>
    </row>
    <row r="547" ht="15.75" customHeight="1" spans="1:11">
      <c r="A547" s="4"/>
      <c r="B547" s="4"/>
      <c r="D547" s="42"/>
      <c r="E547" s="42"/>
      <c r="K547" s="43"/>
    </row>
    <row r="548" ht="15.75" customHeight="1" spans="1:11">
      <c r="A548" s="4"/>
      <c r="B548" s="4"/>
      <c r="D548" s="42"/>
      <c r="E548" s="42"/>
      <c r="K548" s="43"/>
    </row>
    <row r="549" ht="15.75" customHeight="1" spans="1:11">
      <c r="A549" s="4"/>
      <c r="B549" s="4"/>
      <c r="D549" s="42"/>
      <c r="E549" s="42"/>
      <c r="K549" s="43"/>
    </row>
    <row r="550" ht="15.75" customHeight="1" spans="1:11">
      <c r="A550" s="4"/>
      <c r="B550" s="4"/>
      <c r="D550" s="42"/>
      <c r="E550" s="42"/>
      <c r="K550" s="43"/>
    </row>
    <row r="551" ht="15.75" customHeight="1" spans="1:11">
      <c r="A551" s="4"/>
      <c r="B551" s="4"/>
      <c r="D551" s="42"/>
      <c r="E551" s="42"/>
      <c r="K551" s="43"/>
    </row>
    <row r="552" ht="15.75" customHeight="1" spans="1:11">
      <c r="A552" s="4"/>
      <c r="B552" s="4"/>
      <c r="D552" s="42"/>
      <c r="E552" s="42"/>
      <c r="K552" s="43"/>
    </row>
    <row r="553" ht="15.75" customHeight="1" spans="1:11">
      <c r="A553" s="4"/>
      <c r="B553" s="4"/>
      <c r="D553" s="42"/>
      <c r="E553" s="42"/>
      <c r="K553" s="43"/>
    </row>
    <row r="554" ht="15.75" customHeight="1" spans="1:11">
      <c r="A554" s="4"/>
      <c r="B554" s="4"/>
      <c r="D554" s="42"/>
      <c r="E554" s="42"/>
      <c r="K554" s="43"/>
    </row>
    <row r="555" ht="15.75" customHeight="1" spans="1:11">
      <c r="A555" s="4"/>
      <c r="B555" s="4"/>
      <c r="D555" s="42"/>
      <c r="E555" s="42"/>
      <c r="K555" s="43"/>
    </row>
    <row r="556" ht="15.75" customHeight="1" spans="1:11">
      <c r="A556" s="4"/>
      <c r="B556" s="4"/>
      <c r="D556" s="42"/>
      <c r="E556" s="42"/>
      <c r="K556" s="43"/>
    </row>
    <row r="557" ht="15.75" customHeight="1" spans="1:11">
      <c r="A557" s="4"/>
      <c r="B557" s="4"/>
      <c r="D557" s="42"/>
      <c r="E557" s="42"/>
      <c r="K557" s="43"/>
    </row>
    <row r="558" ht="15.75" customHeight="1" spans="1:11">
      <c r="A558" s="4"/>
      <c r="B558" s="4"/>
      <c r="D558" s="42"/>
      <c r="E558" s="42"/>
      <c r="K558" s="43"/>
    </row>
    <row r="559" ht="15.75" customHeight="1" spans="1:11">
      <c r="A559" s="4"/>
      <c r="B559" s="4"/>
      <c r="D559" s="42"/>
      <c r="E559" s="42"/>
      <c r="K559" s="43"/>
    </row>
    <row r="560" ht="15.75" customHeight="1" spans="1:11">
      <c r="A560" s="4"/>
      <c r="B560" s="4"/>
      <c r="D560" s="42"/>
      <c r="E560" s="42"/>
      <c r="K560" s="43"/>
    </row>
    <row r="561" ht="15.75" customHeight="1" spans="1:11">
      <c r="A561" s="4"/>
      <c r="B561" s="4"/>
      <c r="D561" s="42"/>
      <c r="E561" s="42"/>
      <c r="K561" s="43"/>
    </row>
    <row r="562" ht="15.75" customHeight="1" spans="1:11">
      <c r="A562" s="4"/>
      <c r="B562" s="4"/>
      <c r="D562" s="42"/>
      <c r="E562" s="42"/>
      <c r="K562" s="43"/>
    </row>
    <row r="563" ht="15.75" customHeight="1" spans="1:11">
      <c r="A563" s="4"/>
      <c r="B563" s="4"/>
      <c r="D563" s="42"/>
      <c r="E563" s="42"/>
      <c r="K563" s="43"/>
    </row>
    <row r="564" ht="15.75" customHeight="1" spans="1:11">
      <c r="A564" s="4"/>
      <c r="B564" s="4"/>
      <c r="D564" s="42"/>
      <c r="E564" s="42"/>
      <c r="K564" s="43"/>
    </row>
    <row r="565" ht="15.75" customHeight="1" spans="1:11">
      <c r="A565" s="4"/>
      <c r="B565" s="4"/>
      <c r="D565" s="42"/>
      <c r="E565" s="42"/>
      <c r="K565" s="43"/>
    </row>
    <row r="566" ht="15.75" customHeight="1" spans="1:11">
      <c r="A566" s="4"/>
      <c r="B566" s="4"/>
      <c r="D566" s="42"/>
      <c r="E566" s="42"/>
      <c r="K566" s="43"/>
    </row>
    <row r="567" ht="15.75" customHeight="1" spans="1:11">
      <c r="A567" s="4"/>
      <c r="B567" s="4"/>
      <c r="D567" s="42"/>
      <c r="E567" s="42"/>
      <c r="K567" s="43"/>
    </row>
    <row r="568" ht="15.75" customHeight="1" spans="1:11">
      <c r="A568" s="4"/>
      <c r="B568" s="4"/>
      <c r="D568" s="42"/>
      <c r="E568" s="42"/>
      <c r="K568" s="43"/>
    </row>
    <row r="569" ht="15.75" customHeight="1" spans="1:11">
      <c r="A569" s="4"/>
      <c r="B569" s="4"/>
      <c r="D569" s="42"/>
      <c r="E569" s="42"/>
      <c r="K569" s="43"/>
    </row>
    <row r="570" ht="15.75" customHeight="1" spans="1:11">
      <c r="A570" s="4"/>
      <c r="B570" s="4"/>
      <c r="D570" s="42"/>
      <c r="E570" s="42"/>
      <c r="K570" s="43"/>
    </row>
    <row r="571" ht="15.75" customHeight="1" spans="1:11">
      <c r="A571" s="4"/>
      <c r="B571" s="4"/>
      <c r="D571" s="42"/>
      <c r="E571" s="42"/>
      <c r="K571" s="43"/>
    </row>
    <row r="572" ht="15.75" customHeight="1" spans="1:11">
      <c r="A572" s="4"/>
      <c r="B572" s="4"/>
      <c r="D572" s="42"/>
      <c r="E572" s="42"/>
      <c r="K572" s="43"/>
    </row>
    <row r="573" ht="15.75" customHeight="1" spans="1:11">
      <c r="A573" s="4"/>
      <c r="B573" s="4"/>
      <c r="D573" s="42"/>
      <c r="E573" s="42"/>
      <c r="K573" s="43"/>
    </row>
    <row r="574" ht="15.75" customHeight="1" spans="1:11">
      <c r="A574" s="4"/>
      <c r="B574" s="4"/>
      <c r="D574" s="42"/>
      <c r="E574" s="42"/>
      <c r="K574" s="43"/>
    </row>
    <row r="575" ht="15.75" customHeight="1" spans="1:11">
      <c r="A575" s="4"/>
      <c r="B575" s="4"/>
      <c r="D575" s="42"/>
      <c r="E575" s="42"/>
      <c r="K575" s="43"/>
    </row>
    <row r="576" ht="15.75" customHeight="1" spans="1:11">
      <c r="A576" s="4"/>
      <c r="B576" s="4"/>
      <c r="D576" s="42"/>
      <c r="E576" s="42"/>
      <c r="K576" s="43"/>
    </row>
    <row r="577" ht="15.75" customHeight="1" spans="1:11">
      <c r="A577" s="4"/>
      <c r="B577" s="4"/>
      <c r="D577" s="42"/>
      <c r="E577" s="42"/>
      <c r="K577" s="43"/>
    </row>
    <row r="578" ht="15.75" customHeight="1" spans="1:11">
      <c r="A578" s="4"/>
      <c r="B578" s="4"/>
      <c r="D578" s="42"/>
      <c r="E578" s="42"/>
      <c r="K578" s="43"/>
    </row>
    <row r="579" ht="15.75" customHeight="1" spans="1:11">
      <c r="A579" s="4"/>
      <c r="B579" s="4"/>
      <c r="D579" s="42"/>
      <c r="E579" s="42"/>
      <c r="K579" s="43"/>
    </row>
    <row r="580" ht="15.75" customHeight="1" spans="1:11">
      <c r="A580" s="4"/>
      <c r="B580" s="4"/>
      <c r="D580" s="42"/>
      <c r="E580" s="42"/>
      <c r="K580" s="43"/>
    </row>
    <row r="581" ht="15.75" customHeight="1" spans="1:11">
      <c r="A581" s="4"/>
      <c r="B581" s="4"/>
      <c r="D581" s="42"/>
      <c r="E581" s="42"/>
      <c r="K581" s="43"/>
    </row>
    <row r="582" ht="15.75" customHeight="1" spans="1:11">
      <c r="A582" s="4"/>
      <c r="B582" s="4"/>
      <c r="D582" s="42"/>
      <c r="E582" s="42"/>
      <c r="K582" s="43"/>
    </row>
    <row r="583" ht="15.75" customHeight="1" spans="1:11">
      <c r="A583" s="4"/>
      <c r="B583" s="4"/>
      <c r="D583" s="42"/>
      <c r="E583" s="42"/>
      <c r="K583" s="43"/>
    </row>
    <row r="584" ht="15.75" customHeight="1" spans="1:11">
      <c r="A584" s="4"/>
      <c r="B584" s="4"/>
      <c r="D584" s="42"/>
      <c r="E584" s="42"/>
      <c r="K584" s="43"/>
    </row>
    <row r="585" ht="15.75" customHeight="1" spans="1:11">
      <c r="A585" s="4"/>
      <c r="B585" s="4"/>
      <c r="D585" s="42"/>
      <c r="E585" s="42"/>
      <c r="K585" s="43"/>
    </row>
    <row r="586" ht="15.75" customHeight="1" spans="1:11">
      <c r="A586" s="4"/>
      <c r="B586" s="4"/>
      <c r="D586" s="42"/>
      <c r="E586" s="42"/>
      <c r="K586" s="43"/>
    </row>
    <row r="587" ht="15.75" customHeight="1" spans="1:11">
      <c r="A587" s="4"/>
      <c r="B587" s="4"/>
      <c r="D587" s="42"/>
      <c r="E587" s="42"/>
      <c r="K587" s="43"/>
    </row>
    <row r="588" ht="15.75" customHeight="1" spans="1:11">
      <c r="A588" s="4"/>
      <c r="B588" s="4"/>
      <c r="D588" s="42"/>
      <c r="E588" s="42"/>
      <c r="K588" s="43"/>
    </row>
    <row r="589" ht="15.75" customHeight="1" spans="1:11">
      <c r="A589" s="4"/>
      <c r="B589" s="4"/>
      <c r="D589" s="42"/>
      <c r="E589" s="42"/>
      <c r="K589" s="43"/>
    </row>
    <row r="590" ht="15.75" customHeight="1" spans="1:11">
      <c r="A590" s="4"/>
      <c r="B590" s="4"/>
      <c r="D590" s="42"/>
      <c r="E590" s="42"/>
      <c r="K590" s="43"/>
    </row>
    <row r="591" ht="15.75" customHeight="1" spans="1:11">
      <c r="A591" s="4"/>
      <c r="B591" s="4"/>
      <c r="D591" s="42"/>
      <c r="E591" s="42"/>
      <c r="K591" s="43"/>
    </row>
    <row r="592" ht="15.75" customHeight="1" spans="1:11">
      <c r="A592" s="4"/>
      <c r="B592" s="4"/>
      <c r="D592" s="42"/>
      <c r="E592" s="42"/>
      <c r="K592" s="43"/>
    </row>
    <row r="593" ht="15.75" customHeight="1" spans="1:11">
      <c r="A593" s="4"/>
      <c r="B593" s="4"/>
      <c r="D593" s="42"/>
      <c r="E593" s="42"/>
      <c r="K593" s="43"/>
    </row>
    <row r="594" ht="15.75" customHeight="1" spans="1:11">
      <c r="A594" s="4"/>
      <c r="B594" s="4"/>
      <c r="D594" s="42"/>
      <c r="E594" s="42"/>
      <c r="K594" s="43"/>
    </row>
    <row r="595" ht="15.75" customHeight="1" spans="1:11">
      <c r="A595" s="4"/>
      <c r="B595" s="4"/>
      <c r="D595" s="42"/>
      <c r="E595" s="42"/>
      <c r="K595" s="43"/>
    </row>
    <row r="596" ht="15.75" customHeight="1" spans="1:11">
      <c r="A596" s="4"/>
      <c r="B596" s="4"/>
      <c r="D596" s="42"/>
      <c r="E596" s="42"/>
      <c r="K596" s="43"/>
    </row>
    <row r="597" ht="15.75" customHeight="1" spans="1:11">
      <c r="A597" s="4"/>
      <c r="B597" s="4"/>
      <c r="D597" s="42"/>
      <c r="E597" s="42"/>
      <c r="K597" s="43"/>
    </row>
    <row r="598" ht="15.75" customHeight="1" spans="1:11">
      <c r="A598" s="4"/>
      <c r="B598" s="4"/>
      <c r="D598" s="42"/>
      <c r="E598" s="42"/>
      <c r="K598" s="43"/>
    </row>
    <row r="599" ht="15.75" customHeight="1" spans="1:11">
      <c r="A599" s="4"/>
      <c r="B599" s="4"/>
      <c r="D599" s="42"/>
      <c r="E599" s="42"/>
      <c r="K599" s="43"/>
    </row>
    <row r="600" ht="15.75" customHeight="1" spans="1:11">
      <c r="A600" s="4"/>
      <c r="B600" s="4"/>
      <c r="D600" s="42"/>
      <c r="E600" s="42"/>
      <c r="K600" s="43"/>
    </row>
    <row r="601" ht="15.75" customHeight="1" spans="1:11">
      <c r="A601" s="4"/>
      <c r="B601" s="4"/>
      <c r="D601" s="42"/>
      <c r="E601" s="42"/>
      <c r="K601" s="43"/>
    </row>
    <row r="602" ht="15.75" customHeight="1" spans="1:11">
      <c r="A602" s="4"/>
      <c r="B602" s="4"/>
      <c r="D602" s="42"/>
      <c r="E602" s="42"/>
      <c r="K602" s="43"/>
    </row>
    <row r="603" ht="15.75" customHeight="1" spans="1:11">
      <c r="A603" s="4"/>
      <c r="B603" s="4"/>
      <c r="D603" s="42"/>
      <c r="E603" s="42"/>
      <c r="K603" s="43"/>
    </row>
    <row r="604" ht="15.75" customHeight="1" spans="1:11">
      <c r="A604" s="4"/>
      <c r="B604" s="4"/>
      <c r="D604" s="42"/>
      <c r="E604" s="42"/>
      <c r="K604" s="43"/>
    </row>
    <row r="605" ht="15.75" customHeight="1" spans="1:11">
      <c r="A605" s="4"/>
      <c r="B605" s="4"/>
      <c r="D605" s="42"/>
      <c r="E605" s="42"/>
      <c r="K605" s="43"/>
    </row>
    <row r="606" ht="15.75" customHeight="1" spans="1:11">
      <c r="A606" s="4"/>
      <c r="B606" s="4"/>
      <c r="D606" s="42"/>
      <c r="E606" s="42"/>
      <c r="K606" s="43"/>
    </row>
    <row r="607" ht="15.75" customHeight="1" spans="1:11">
      <c r="A607" s="4"/>
      <c r="B607" s="4"/>
      <c r="D607" s="42"/>
      <c r="E607" s="42"/>
      <c r="K607" s="43"/>
    </row>
    <row r="608" ht="15.75" customHeight="1" spans="1:11">
      <c r="A608" s="4"/>
      <c r="B608" s="4"/>
      <c r="D608" s="42"/>
      <c r="E608" s="42"/>
      <c r="K608" s="43"/>
    </row>
    <row r="609" ht="15.75" customHeight="1" spans="1:11">
      <c r="A609" s="4"/>
      <c r="B609" s="4"/>
      <c r="D609" s="42"/>
      <c r="E609" s="42"/>
      <c r="K609" s="43"/>
    </row>
    <row r="610" ht="15.75" customHeight="1" spans="1:11">
      <c r="A610" s="4"/>
      <c r="B610" s="4"/>
      <c r="D610" s="42"/>
      <c r="E610" s="42"/>
      <c r="K610" s="43"/>
    </row>
    <row r="611" ht="15.75" customHeight="1" spans="1:11">
      <c r="A611" s="4"/>
      <c r="B611" s="4"/>
      <c r="D611" s="42"/>
      <c r="E611" s="42"/>
      <c r="K611" s="43"/>
    </row>
    <row r="612" ht="15.75" customHeight="1" spans="1:11">
      <c r="A612" s="4"/>
      <c r="B612" s="4"/>
      <c r="D612" s="42"/>
      <c r="E612" s="42"/>
      <c r="K612" s="43"/>
    </row>
    <row r="613" ht="15.75" customHeight="1" spans="1:11">
      <c r="A613" s="4"/>
      <c r="B613" s="4"/>
      <c r="D613" s="42"/>
      <c r="E613" s="42"/>
      <c r="K613" s="43"/>
    </row>
    <row r="614" ht="15.75" customHeight="1" spans="1:11">
      <c r="A614" s="4"/>
      <c r="B614" s="4"/>
      <c r="D614" s="42"/>
      <c r="E614" s="42"/>
      <c r="K614" s="43"/>
    </row>
    <row r="615" ht="15.75" customHeight="1" spans="1:11">
      <c r="A615" s="4"/>
      <c r="B615" s="4"/>
      <c r="D615" s="42"/>
      <c r="E615" s="42"/>
      <c r="K615" s="43"/>
    </row>
    <row r="616" ht="15.75" customHeight="1" spans="1:11">
      <c r="A616" s="4"/>
      <c r="B616" s="4"/>
      <c r="D616" s="42"/>
      <c r="E616" s="42"/>
      <c r="K616" s="43"/>
    </row>
    <row r="617" ht="15.75" customHeight="1" spans="1:11">
      <c r="A617" s="4"/>
      <c r="B617" s="4"/>
      <c r="D617" s="42"/>
      <c r="E617" s="42"/>
      <c r="K617" s="43"/>
    </row>
    <row r="618" ht="15.75" customHeight="1" spans="1:11">
      <c r="A618" s="4"/>
      <c r="B618" s="4"/>
      <c r="D618" s="42"/>
      <c r="E618" s="42"/>
      <c r="K618" s="43"/>
    </row>
    <row r="619" ht="15.75" customHeight="1" spans="1:11">
      <c r="A619" s="4"/>
      <c r="B619" s="4"/>
      <c r="D619" s="42"/>
      <c r="E619" s="42"/>
      <c r="K619" s="43"/>
    </row>
    <row r="620" ht="15.75" customHeight="1" spans="1:11">
      <c r="A620" s="4"/>
      <c r="B620" s="4"/>
      <c r="D620" s="42"/>
      <c r="E620" s="42"/>
      <c r="K620" s="43"/>
    </row>
    <row r="621" ht="15.75" customHeight="1" spans="1:11">
      <c r="A621" s="4"/>
      <c r="B621" s="4"/>
      <c r="D621" s="42"/>
      <c r="E621" s="42"/>
      <c r="K621" s="43"/>
    </row>
    <row r="622" ht="15.75" customHeight="1" spans="1:11">
      <c r="A622" s="4"/>
      <c r="B622" s="4"/>
      <c r="D622" s="42"/>
      <c r="E622" s="42"/>
      <c r="K622" s="43"/>
    </row>
    <row r="623" ht="15.75" customHeight="1" spans="1:11">
      <c r="A623" s="4"/>
      <c r="B623" s="4"/>
      <c r="D623" s="42"/>
      <c r="E623" s="42"/>
      <c r="K623" s="43"/>
    </row>
    <row r="624" ht="15.75" customHeight="1" spans="1:11">
      <c r="A624" s="4"/>
      <c r="B624" s="4"/>
      <c r="D624" s="42"/>
      <c r="E624" s="42"/>
      <c r="K624" s="43"/>
    </row>
    <row r="625" ht="15.75" customHeight="1" spans="1:11">
      <c r="A625" s="4"/>
      <c r="B625" s="4"/>
      <c r="D625" s="42"/>
      <c r="E625" s="42"/>
      <c r="K625" s="43"/>
    </row>
    <row r="626" ht="15.75" customHeight="1" spans="1:11">
      <c r="A626" s="4"/>
      <c r="B626" s="4"/>
      <c r="D626" s="42"/>
      <c r="E626" s="42"/>
      <c r="K626" s="43"/>
    </row>
    <row r="627" ht="15.75" customHeight="1" spans="1:11">
      <c r="A627" s="4"/>
      <c r="B627" s="4"/>
      <c r="D627" s="42"/>
      <c r="E627" s="42"/>
      <c r="K627" s="43"/>
    </row>
    <row r="628" ht="15.75" customHeight="1" spans="1:11">
      <c r="A628" s="4"/>
      <c r="B628" s="4"/>
      <c r="D628" s="42"/>
      <c r="E628" s="42"/>
      <c r="K628" s="43"/>
    </row>
    <row r="629" ht="15.75" customHeight="1" spans="1:11">
      <c r="A629" s="4"/>
      <c r="B629" s="4"/>
      <c r="D629" s="42"/>
      <c r="E629" s="42"/>
      <c r="K629" s="43"/>
    </row>
    <row r="630" ht="15.75" customHeight="1" spans="1:11">
      <c r="A630" s="4"/>
      <c r="B630" s="4"/>
      <c r="D630" s="42"/>
      <c r="E630" s="42"/>
      <c r="K630" s="43"/>
    </row>
    <row r="631" ht="15.75" customHeight="1" spans="1:11">
      <c r="A631" s="4"/>
      <c r="B631" s="4"/>
      <c r="D631" s="42"/>
      <c r="E631" s="42"/>
      <c r="K631" s="43"/>
    </row>
    <row r="632" ht="15.75" customHeight="1" spans="1:11">
      <c r="A632" s="4"/>
      <c r="B632" s="4"/>
      <c r="D632" s="42"/>
      <c r="E632" s="42"/>
      <c r="K632" s="43"/>
    </row>
    <row r="633" ht="15.75" customHeight="1" spans="1:11">
      <c r="A633" s="4"/>
      <c r="B633" s="4"/>
      <c r="D633" s="42"/>
      <c r="E633" s="42"/>
      <c r="K633" s="43"/>
    </row>
    <row r="634" ht="15.75" customHeight="1" spans="1:11">
      <c r="A634" s="4"/>
      <c r="B634" s="4"/>
      <c r="D634" s="42"/>
      <c r="E634" s="42"/>
      <c r="K634" s="43"/>
    </row>
    <row r="635" ht="15.75" customHeight="1" spans="1:11">
      <c r="A635" s="4"/>
      <c r="B635" s="4"/>
      <c r="D635" s="42"/>
      <c r="E635" s="42"/>
      <c r="K635" s="43"/>
    </row>
    <row r="636" ht="15.75" customHeight="1" spans="1:11">
      <c r="A636" s="4"/>
      <c r="B636" s="4"/>
      <c r="D636" s="42"/>
      <c r="E636" s="42"/>
      <c r="K636" s="43"/>
    </row>
    <row r="637" ht="15.75" customHeight="1" spans="1:11">
      <c r="A637" s="4"/>
      <c r="B637" s="4"/>
      <c r="D637" s="42"/>
      <c r="E637" s="42"/>
      <c r="K637" s="43"/>
    </row>
    <row r="638" ht="15.75" customHeight="1" spans="1:11">
      <c r="A638" s="4"/>
      <c r="B638" s="4"/>
      <c r="D638" s="42"/>
      <c r="E638" s="42"/>
      <c r="K638" s="43"/>
    </row>
    <row r="639" ht="15.75" customHeight="1" spans="1:11">
      <c r="A639" s="4"/>
      <c r="B639" s="4"/>
      <c r="D639" s="42"/>
      <c r="E639" s="42"/>
      <c r="K639" s="43"/>
    </row>
    <row r="640" ht="15.75" customHeight="1" spans="1:11">
      <c r="A640" s="4"/>
      <c r="B640" s="4"/>
      <c r="D640" s="42"/>
      <c r="E640" s="42"/>
      <c r="K640" s="43"/>
    </row>
    <row r="641" ht="15.75" customHeight="1" spans="1:11">
      <c r="A641" s="4"/>
      <c r="B641" s="4"/>
      <c r="D641" s="42"/>
      <c r="E641" s="42"/>
      <c r="K641" s="43"/>
    </row>
    <row r="642" ht="15.75" customHeight="1" spans="1:11">
      <c r="A642" s="4"/>
      <c r="B642" s="4"/>
      <c r="D642" s="42"/>
      <c r="E642" s="42"/>
      <c r="K642" s="43"/>
    </row>
    <row r="643" ht="15.75" customHeight="1" spans="1:11">
      <c r="A643" s="4"/>
      <c r="B643" s="4"/>
      <c r="D643" s="42"/>
      <c r="E643" s="42"/>
      <c r="K643" s="43"/>
    </row>
    <row r="644" ht="15.75" customHeight="1" spans="1:11">
      <c r="A644" s="4"/>
      <c r="B644" s="4"/>
      <c r="D644" s="42"/>
      <c r="E644" s="42"/>
      <c r="K644" s="43"/>
    </row>
    <row r="645" ht="15.75" customHeight="1" spans="1:11">
      <c r="A645" s="4"/>
      <c r="B645" s="4"/>
      <c r="D645" s="42"/>
      <c r="E645" s="42"/>
      <c r="K645" s="43"/>
    </row>
    <row r="646" ht="15.75" customHeight="1" spans="1:11">
      <c r="A646" s="4"/>
      <c r="B646" s="4"/>
      <c r="D646" s="42"/>
      <c r="E646" s="42"/>
      <c r="K646" s="43"/>
    </row>
    <row r="647" ht="15.75" customHeight="1" spans="1:11">
      <c r="A647" s="4"/>
      <c r="B647" s="4"/>
      <c r="D647" s="42"/>
      <c r="E647" s="42"/>
      <c r="K647" s="43"/>
    </row>
    <row r="648" ht="15.75" customHeight="1" spans="1:11">
      <c r="A648" s="4"/>
      <c r="B648" s="4"/>
      <c r="D648" s="42"/>
      <c r="E648" s="42"/>
      <c r="K648" s="43"/>
    </row>
    <row r="649" ht="15.75" customHeight="1" spans="1:11">
      <c r="A649" s="4"/>
      <c r="B649" s="4"/>
      <c r="D649" s="42"/>
      <c r="E649" s="42"/>
      <c r="K649" s="43"/>
    </row>
    <row r="650" ht="15.75" customHeight="1" spans="1:11">
      <c r="A650" s="4"/>
      <c r="B650" s="4"/>
      <c r="D650" s="42"/>
      <c r="E650" s="42"/>
      <c r="K650" s="43"/>
    </row>
    <row r="651" ht="15.75" customHeight="1" spans="1:11">
      <c r="A651" s="4"/>
      <c r="B651" s="4"/>
      <c r="D651" s="42"/>
      <c r="E651" s="42"/>
      <c r="K651" s="43"/>
    </row>
    <row r="652" ht="15.75" customHeight="1" spans="1:11">
      <c r="A652" s="4"/>
      <c r="B652" s="4"/>
      <c r="D652" s="42"/>
      <c r="E652" s="42"/>
      <c r="K652" s="43"/>
    </row>
    <row r="653" ht="15.75" customHeight="1" spans="1:11">
      <c r="A653" s="4"/>
      <c r="B653" s="4"/>
      <c r="D653" s="42"/>
      <c r="E653" s="42"/>
      <c r="K653" s="43"/>
    </row>
    <row r="654" ht="15.75" customHeight="1" spans="1:11">
      <c r="A654" s="4"/>
      <c r="B654" s="4"/>
      <c r="D654" s="42"/>
      <c r="E654" s="42"/>
      <c r="K654" s="43"/>
    </row>
    <row r="655" ht="15.75" customHeight="1" spans="1:11">
      <c r="A655" s="4"/>
      <c r="B655" s="4"/>
      <c r="D655" s="42"/>
      <c r="E655" s="42"/>
      <c r="K655" s="43"/>
    </row>
    <row r="656" ht="15.75" customHeight="1" spans="1:11">
      <c r="A656" s="4"/>
      <c r="B656" s="4"/>
      <c r="D656" s="42"/>
      <c r="E656" s="42"/>
      <c r="K656" s="43"/>
    </row>
    <row r="657" ht="15.75" customHeight="1" spans="1:11">
      <c r="A657" s="4"/>
      <c r="B657" s="4"/>
      <c r="D657" s="42"/>
      <c r="E657" s="42"/>
      <c r="K657" s="43"/>
    </row>
    <row r="658" ht="15.75" customHeight="1" spans="1:11">
      <c r="A658" s="4"/>
      <c r="B658" s="4"/>
      <c r="D658" s="42"/>
      <c r="E658" s="42"/>
      <c r="K658" s="43"/>
    </row>
    <row r="659" ht="15.75" customHeight="1" spans="1:11">
      <c r="A659" s="4"/>
      <c r="B659" s="4"/>
      <c r="D659" s="42"/>
      <c r="E659" s="42"/>
      <c r="K659" s="43"/>
    </row>
    <row r="660" ht="15.75" customHeight="1" spans="1:11">
      <c r="A660" s="4"/>
      <c r="B660" s="4"/>
      <c r="D660" s="42"/>
      <c r="E660" s="42"/>
      <c r="K660" s="43"/>
    </row>
    <row r="661" ht="15.75" customHeight="1" spans="1:11">
      <c r="A661" s="4"/>
      <c r="B661" s="4"/>
      <c r="D661" s="42"/>
      <c r="E661" s="42"/>
      <c r="K661" s="43"/>
    </row>
    <row r="662" ht="15.75" customHeight="1" spans="1:11">
      <c r="A662" s="4"/>
      <c r="B662" s="4"/>
      <c r="D662" s="42"/>
      <c r="E662" s="42"/>
      <c r="K662" s="43"/>
    </row>
    <row r="663" ht="15.75" customHeight="1" spans="1:11">
      <c r="A663" s="4"/>
      <c r="B663" s="4"/>
      <c r="D663" s="42"/>
      <c r="E663" s="42"/>
      <c r="K663" s="43"/>
    </row>
    <row r="664" ht="15.75" customHeight="1" spans="1:11">
      <c r="A664" s="4"/>
      <c r="B664" s="4"/>
      <c r="D664" s="42"/>
      <c r="E664" s="42"/>
      <c r="K664" s="43"/>
    </row>
    <row r="665" ht="15.75" customHeight="1" spans="1:11">
      <c r="A665" s="4"/>
      <c r="B665" s="4"/>
      <c r="D665" s="42"/>
      <c r="E665" s="42"/>
      <c r="K665" s="43"/>
    </row>
    <row r="666" ht="15.75" customHeight="1" spans="1:11">
      <c r="A666" s="4"/>
      <c r="B666" s="4"/>
      <c r="D666" s="42"/>
      <c r="E666" s="42"/>
      <c r="K666" s="43"/>
    </row>
    <row r="667" ht="15.75" customHeight="1" spans="1:11">
      <c r="A667" s="4"/>
      <c r="B667" s="4"/>
      <c r="D667" s="42"/>
      <c r="E667" s="42"/>
      <c r="K667" s="43"/>
    </row>
    <row r="668" ht="15.75" customHeight="1" spans="1:11">
      <c r="A668" s="4"/>
      <c r="B668" s="4"/>
      <c r="D668" s="42"/>
      <c r="E668" s="42"/>
      <c r="K668" s="43"/>
    </row>
    <row r="669" ht="15.75" customHeight="1" spans="1:11">
      <c r="A669" s="4"/>
      <c r="B669" s="4"/>
      <c r="D669" s="42"/>
      <c r="E669" s="42"/>
      <c r="K669" s="43"/>
    </row>
    <row r="670" ht="15.75" customHeight="1" spans="1:11">
      <c r="A670" s="4"/>
      <c r="B670" s="4"/>
      <c r="D670" s="42"/>
      <c r="E670" s="42"/>
      <c r="K670" s="43"/>
    </row>
    <row r="671" ht="15.75" customHeight="1" spans="1:11">
      <c r="A671" s="4"/>
      <c r="B671" s="4"/>
      <c r="D671" s="42"/>
      <c r="E671" s="42"/>
      <c r="K671" s="43"/>
    </row>
    <row r="672" ht="15.75" customHeight="1" spans="1:11">
      <c r="A672" s="4"/>
      <c r="B672" s="4"/>
      <c r="D672" s="42"/>
      <c r="E672" s="42"/>
      <c r="K672" s="43"/>
    </row>
    <row r="673" ht="15.75" customHeight="1" spans="1:11">
      <c r="A673" s="4"/>
      <c r="B673" s="4"/>
      <c r="D673" s="42"/>
      <c r="E673" s="42"/>
      <c r="K673" s="43"/>
    </row>
    <row r="674" ht="15.75" customHeight="1" spans="1:11">
      <c r="A674" s="4"/>
      <c r="B674" s="4"/>
      <c r="D674" s="42"/>
      <c r="E674" s="42"/>
      <c r="K674" s="43"/>
    </row>
    <row r="675" ht="15.75" customHeight="1" spans="1:11">
      <c r="A675" s="4"/>
      <c r="B675" s="4"/>
      <c r="D675" s="42"/>
      <c r="E675" s="42"/>
      <c r="K675" s="43"/>
    </row>
    <row r="676" ht="15.75" customHeight="1" spans="1:11">
      <c r="A676" s="4"/>
      <c r="B676" s="4"/>
      <c r="D676" s="42"/>
      <c r="E676" s="42"/>
      <c r="K676" s="43"/>
    </row>
    <row r="677" ht="15.75" customHeight="1" spans="1:11">
      <c r="A677" s="4"/>
      <c r="B677" s="4"/>
      <c r="D677" s="42"/>
      <c r="E677" s="42"/>
      <c r="K677" s="43"/>
    </row>
    <row r="678" ht="15.75" customHeight="1" spans="1:11">
      <c r="A678" s="4"/>
      <c r="B678" s="4"/>
      <c r="D678" s="42"/>
      <c r="E678" s="42"/>
      <c r="K678" s="43"/>
    </row>
    <row r="679" ht="15.75" customHeight="1" spans="1:11">
      <c r="A679" s="4"/>
      <c r="B679" s="4"/>
      <c r="D679" s="42"/>
      <c r="E679" s="42"/>
      <c r="K679" s="43"/>
    </row>
    <row r="680" ht="15.75" customHeight="1" spans="1:11">
      <c r="A680" s="4"/>
      <c r="B680" s="4"/>
      <c r="D680" s="42"/>
      <c r="E680" s="42"/>
      <c r="K680" s="43"/>
    </row>
    <row r="681" ht="15.75" customHeight="1" spans="1:11">
      <c r="A681" s="4"/>
      <c r="B681" s="4"/>
      <c r="D681" s="42"/>
      <c r="E681" s="42"/>
      <c r="K681" s="43"/>
    </row>
    <row r="682" ht="15.75" customHeight="1" spans="1:11">
      <c r="A682" s="4"/>
      <c r="B682" s="4"/>
      <c r="D682" s="42"/>
      <c r="E682" s="42"/>
      <c r="K682" s="43"/>
    </row>
    <row r="683" ht="15.75" customHeight="1" spans="1:11">
      <c r="A683" s="4"/>
      <c r="B683" s="4"/>
      <c r="D683" s="42"/>
      <c r="E683" s="42"/>
      <c r="K683" s="43"/>
    </row>
    <row r="684" ht="15.75" customHeight="1" spans="1:11">
      <c r="A684" s="4"/>
      <c r="B684" s="4"/>
      <c r="D684" s="42"/>
      <c r="E684" s="42"/>
      <c r="K684" s="43"/>
    </row>
    <row r="685" ht="15.75" customHeight="1" spans="1:11">
      <c r="A685" s="4"/>
      <c r="B685" s="4"/>
      <c r="D685" s="42"/>
      <c r="E685" s="42"/>
      <c r="K685" s="43"/>
    </row>
    <row r="686" ht="15.75" customHeight="1" spans="1:11">
      <c r="A686" s="4"/>
      <c r="B686" s="4"/>
      <c r="D686" s="42"/>
      <c r="E686" s="42"/>
      <c r="K686" s="43"/>
    </row>
    <row r="687" ht="15.75" customHeight="1" spans="1:11">
      <c r="A687" s="4"/>
      <c r="B687" s="4"/>
      <c r="D687" s="42"/>
      <c r="E687" s="42"/>
      <c r="K687" s="43"/>
    </row>
    <row r="688" ht="15.75" customHeight="1" spans="1:11">
      <c r="A688" s="4"/>
      <c r="B688" s="4"/>
      <c r="D688" s="42"/>
      <c r="E688" s="42"/>
      <c r="K688" s="43"/>
    </row>
    <row r="689" ht="15.75" customHeight="1" spans="1:11">
      <c r="A689" s="4"/>
      <c r="B689" s="4"/>
      <c r="D689" s="42"/>
      <c r="E689" s="42"/>
      <c r="K689" s="43"/>
    </row>
    <row r="690" ht="15.75" customHeight="1" spans="1:11">
      <c r="A690" s="4"/>
      <c r="B690" s="4"/>
      <c r="D690" s="42"/>
      <c r="E690" s="42"/>
      <c r="K690" s="43"/>
    </row>
    <row r="691" ht="15.75" customHeight="1" spans="1:11">
      <c r="A691" s="4"/>
      <c r="B691" s="4"/>
      <c r="D691" s="42"/>
      <c r="E691" s="42"/>
      <c r="K691" s="43"/>
    </row>
    <row r="692" ht="15.75" customHeight="1" spans="1:11">
      <c r="A692" s="4"/>
      <c r="B692" s="4"/>
      <c r="D692" s="42"/>
      <c r="E692" s="42"/>
      <c r="K692" s="43"/>
    </row>
    <row r="693" ht="15.75" customHeight="1" spans="1:11">
      <c r="A693" s="4"/>
      <c r="B693" s="4"/>
      <c r="D693" s="42"/>
      <c r="E693" s="42"/>
      <c r="K693" s="43"/>
    </row>
    <row r="694" ht="15.75" customHeight="1" spans="1:11">
      <c r="A694" s="4"/>
      <c r="B694" s="4"/>
      <c r="D694" s="42"/>
      <c r="E694" s="42"/>
      <c r="K694" s="43"/>
    </row>
    <row r="695" ht="15.75" customHeight="1" spans="1:11">
      <c r="A695" s="4"/>
      <c r="B695" s="4"/>
      <c r="D695" s="42"/>
      <c r="E695" s="42"/>
      <c r="K695" s="43"/>
    </row>
    <row r="696" ht="15.75" customHeight="1" spans="1:11">
      <c r="A696" s="4"/>
      <c r="B696" s="4"/>
      <c r="D696" s="42"/>
      <c r="E696" s="42"/>
      <c r="K696" s="43"/>
    </row>
    <row r="697" ht="15.75" customHeight="1" spans="1:11">
      <c r="A697" s="4"/>
      <c r="B697" s="4"/>
      <c r="D697" s="42"/>
      <c r="E697" s="42"/>
      <c r="K697" s="43"/>
    </row>
    <row r="698" ht="15.75" customHeight="1" spans="1:11">
      <c r="A698" s="4"/>
      <c r="B698" s="4"/>
      <c r="D698" s="42"/>
      <c r="E698" s="42"/>
      <c r="K698" s="43"/>
    </row>
    <row r="699" ht="15.75" customHeight="1" spans="1:11">
      <c r="A699" s="4"/>
      <c r="B699" s="4"/>
      <c r="D699" s="42"/>
      <c r="E699" s="42"/>
      <c r="K699" s="43"/>
    </row>
    <row r="700" ht="15.75" customHeight="1" spans="1:11">
      <c r="A700" s="4"/>
      <c r="B700" s="4"/>
      <c r="D700" s="42"/>
      <c r="E700" s="42"/>
      <c r="K700" s="43"/>
    </row>
    <row r="701" ht="15.75" customHeight="1" spans="1:11">
      <c r="A701" s="4"/>
      <c r="B701" s="4"/>
      <c r="D701" s="42"/>
      <c r="E701" s="42"/>
      <c r="K701" s="43"/>
    </row>
    <row r="702" ht="15.75" customHeight="1" spans="1:11">
      <c r="A702" s="4"/>
      <c r="B702" s="4"/>
      <c r="D702" s="42"/>
      <c r="E702" s="42"/>
      <c r="K702" s="43"/>
    </row>
    <row r="703" ht="15.75" customHeight="1" spans="1:11">
      <c r="A703" s="4"/>
      <c r="B703" s="4"/>
      <c r="D703" s="42"/>
      <c r="E703" s="42"/>
      <c r="K703" s="43"/>
    </row>
    <row r="704" ht="15.75" customHeight="1" spans="1:11">
      <c r="A704" s="4"/>
      <c r="B704" s="4"/>
      <c r="D704" s="42"/>
      <c r="E704" s="42"/>
      <c r="K704" s="43"/>
    </row>
    <row r="705" ht="15.75" customHeight="1" spans="1:11">
      <c r="A705" s="4"/>
      <c r="B705" s="4"/>
      <c r="D705" s="42"/>
      <c r="E705" s="42"/>
      <c r="K705" s="43"/>
    </row>
    <row r="706" ht="15.75" customHeight="1" spans="1:11">
      <c r="A706" s="4"/>
      <c r="B706" s="4"/>
      <c r="D706" s="42"/>
      <c r="E706" s="42"/>
      <c r="K706" s="43"/>
    </row>
    <row r="707" ht="15.75" customHeight="1" spans="1:11">
      <c r="A707" s="4"/>
      <c r="B707" s="4"/>
      <c r="D707" s="42"/>
      <c r="E707" s="42"/>
      <c r="K707" s="43"/>
    </row>
    <row r="708" ht="15.75" customHeight="1" spans="1:11">
      <c r="A708" s="4"/>
      <c r="B708" s="4"/>
      <c r="D708" s="42"/>
      <c r="E708" s="42"/>
      <c r="K708" s="43"/>
    </row>
    <row r="709" ht="15.75" customHeight="1" spans="1:11">
      <c r="A709" s="4"/>
      <c r="B709" s="4"/>
      <c r="D709" s="42"/>
      <c r="E709" s="42"/>
      <c r="K709" s="43"/>
    </row>
    <row r="710" ht="15.75" customHeight="1" spans="1:11">
      <c r="A710" s="4"/>
      <c r="B710" s="4"/>
      <c r="D710" s="42"/>
      <c r="E710" s="42"/>
      <c r="K710" s="43"/>
    </row>
    <row r="711" ht="15.75" customHeight="1" spans="1:11">
      <c r="A711" s="4"/>
      <c r="B711" s="4"/>
      <c r="D711" s="42"/>
      <c r="E711" s="42"/>
      <c r="K711" s="43"/>
    </row>
    <row r="712" ht="15.75" customHeight="1" spans="1:11">
      <c r="A712" s="4"/>
      <c r="B712" s="4"/>
      <c r="D712" s="42"/>
      <c r="E712" s="42"/>
      <c r="K712" s="43"/>
    </row>
    <row r="713" ht="15.75" customHeight="1" spans="1:11">
      <c r="A713" s="4"/>
      <c r="B713" s="4"/>
      <c r="D713" s="42"/>
      <c r="E713" s="42"/>
      <c r="K713" s="43"/>
    </row>
    <row r="714" ht="15.75" customHeight="1" spans="1:11">
      <c r="A714" s="4"/>
      <c r="B714" s="4"/>
      <c r="D714" s="42"/>
      <c r="E714" s="42"/>
      <c r="K714" s="43"/>
    </row>
    <row r="715" ht="15.75" customHeight="1" spans="1:11">
      <c r="A715" s="4"/>
      <c r="B715" s="4"/>
      <c r="D715" s="42"/>
      <c r="E715" s="42"/>
      <c r="K715" s="43"/>
    </row>
    <row r="716" ht="15.75" customHeight="1" spans="1:11">
      <c r="A716" s="4"/>
      <c r="B716" s="4"/>
      <c r="D716" s="42"/>
      <c r="E716" s="42"/>
      <c r="K716" s="43"/>
    </row>
    <row r="717" ht="15.75" customHeight="1" spans="1:11">
      <c r="A717" s="4"/>
      <c r="B717" s="4"/>
      <c r="D717" s="42"/>
      <c r="E717" s="42"/>
      <c r="K717" s="43"/>
    </row>
    <row r="718" ht="15.75" customHeight="1" spans="1:11">
      <c r="A718" s="4"/>
      <c r="B718" s="4"/>
      <c r="D718" s="42"/>
      <c r="E718" s="42"/>
      <c r="K718" s="43"/>
    </row>
    <row r="719" ht="15.75" customHeight="1" spans="1:11">
      <c r="A719" s="4"/>
      <c r="B719" s="4"/>
      <c r="D719" s="42"/>
      <c r="E719" s="42"/>
      <c r="K719" s="43"/>
    </row>
    <row r="720" ht="15.75" customHeight="1" spans="1:11">
      <c r="A720" s="4"/>
      <c r="B720" s="4"/>
      <c r="D720" s="42"/>
      <c r="E720" s="42"/>
      <c r="K720" s="43"/>
    </row>
    <row r="721" ht="15.75" customHeight="1" spans="1:11">
      <c r="A721" s="4"/>
      <c r="B721" s="4"/>
      <c r="D721" s="42"/>
      <c r="E721" s="42"/>
      <c r="K721" s="43"/>
    </row>
    <row r="722" ht="15.75" customHeight="1" spans="1:11">
      <c r="A722" s="4"/>
      <c r="B722" s="4"/>
      <c r="D722" s="42"/>
      <c r="E722" s="42"/>
      <c r="K722" s="43"/>
    </row>
    <row r="723" ht="15.75" customHeight="1" spans="1:11">
      <c r="A723" s="4"/>
      <c r="B723" s="4"/>
      <c r="D723" s="42"/>
      <c r="E723" s="42"/>
      <c r="K723" s="43"/>
    </row>
    <row r="724" ht="15.75" customHeight="1" spans="1:11">
      <c r="A724" s="4"/>
      <c r="B724" s="4"/>
      <c r="D724" s="42"/>
      <c r="E724" s="42"/>
      <c r="K724" s="43"/>
    </row>
    <row r="725" ht="15.75" customHeight="1" spans="1:11">
      <c r="A725" s="4"/>
      <c r="B725" s="4"/>
      <c r="D725" s="42"/>
      <c r="E725" s="42"/>
      <c r="K725" s="43"/>
    </row>
    <row r="726" ht="15.75" customHeight="1" spans="1:11">
      <c r="A726" s="4"/>
      <c r="B726" s="4"/>
      <c r="D726" s="42"/>
      <c r="E726" s="42"/>
      <c r="K726" s="43"/>
    </row>
    <row r="727" ht="15.75" customHeight="1" spans="1:11">
      <c r="A727" s="4"/>
      <c r="B727" s="4"/>
      <c r="D727" s="42"/>
      <c r="E727" s="42"/>
      <c r="K727" s="43"/>
    </row>
    <row r="728" ht="15.75" customHeight="1" spans="1:11">
      <c r="A728" s="4"/>
      <c r="B728" s="4"/>
      <c r="D728" s="42"/>
      <c r="E728" s="42"/>
      <c r="K728" s="43"/>
    </row>
    <row r="729" ht="15.75" customHeight="1" spans="1:11">
      <c r="A729" s="4"/>
      <c r="B729" s="4"/>
      <c r="D729" s="42"/>
      <c r="E729" s="42"/>
      <c r="K729" s="43"/>
    </row>
    <row r="730" ht="15.75" customHeight="1" spans="1:11">
      <c r="A730" s="4"/>
      <c r="B730" s="4"/>
      <c r="D730" s="42"/>
      <c r="E730" s="42"/>
      <c r="K730" s="43"/>
    </row>
    <row r="731" ht="15.75" customHeight="1" spans="1:11">
      <c r="A731" s="4"/>
      <c r="B731" s="4"/>
      <c r="D731" s="42"/>
      <c r="E731" s="42"/>
      <c r="K731" s="43"/>
    </row>
    <row r="732" ht="15.75" customHeight="1" spans="1:11">
      <c r="A732" s="4"/>
      <c r="B732" s="4"/>
      <c r="D732" s="42"/>
      <c r="E732" s="42"/>
      <c r="K732" s="43"/>
    </row>
    <row r="733" ht="15.75" customHeight="1" spans="1:11">
      <c r="A733" s="4"/>
      <c r="B733" s="4"/>
      <c r="D733" s="42"/>
      <c r="E733" s="42"/>
      <c r="K733" s="43"/>
    </row>
    <row r="734" ht="15.75" customHeight="1" spans="1:11">
      <c r="A734" s="4"/>
      <c r="B734" s="4"/>
      <c r="D734" s="42"/>
      <c r="E734" s="42"/>
      <c r="K734" s="43"/>
    </row>
    <row r="735" ht="15.75" customHeight="1" spans="1:11">
      <c r="A735" s="4"/>
      <c r="B735" s="4"/>
      <c r="D735" s="42"/>
      <c r="E735" s="42"/>
      <c r="K735" s="43"/>
    </row>
    <row r="736" ht="15.75" customHeight="1" spans="1:11">
      <c r="A736" s="4"/>
      <c r="B736" s="4"/>
      <c r="D736" s="42"/>
      <c r="E736" s="42"/>
      <c r="K736" s="43"/>
    </row>
    <row r="737" ht="15.75" customHeight="1" spans="1:11">
      <c r="A737" s="4"/>
      <c r="B737" s="4"/>
      <c r="D737" s="42"/>
      <c r="E737" s="42"/>
      <c r="K737" s="43"/>
    </row>
    <row r="738" ht="15.75" customHeight="1" spans="1:11">
      <c r="A738" s="4"/>
      <c r="B738" s="4"/>
      <c r="D738" s="42"/>
      <c r="E738" s="42"/>
      <c r="K738" s="43"/>
    </row>
    <row r="739" ht="15.75" customHeight="1" spans="1:11">
      <c r="A739" s="4"/>
      <c r="B739" s="4"/>
      <c r="D739" s="42"/>
      <c r="E739" s="42"/>
      <c r="K739" s="43"/>
    </row>
    <row r="740" ht="15.75" customHeight="1" spans="1:11">
      <c r="A740" s="4"/>
      <c r="B740" s="4"/>
      <c r="D740" s="42"/>
      <c r="E740" s="42"/>
      <c r="K740" s="43"/>
    </row>
    <row r="741" ht="15.75" customHeight="1" spans="1:11">
      <c r="A741" s="4"/>
      <c r="B741" s="4"/>
      <c r="D741" s="42"/>
      <c r="E741" s="42"/>
      <c r="K741" s="43"/>
    </row>
    <row r="742" ht="15.75" customHeight="1" spans="1:11">
      <c r="A742" s="4"/>
      <c r="B742" s="4"/>
      <c r="D742" s="42"/>
      <c r="E742" s="42"/>
      <c r="K742" s="43"/>
    </row>
    <row r="743" ht="15.75" customHeight="1" spans="1:11">
      <c r="A743" s="4"/>
      <c r="B743" s="4"/>
      <c r="D743" s="42"/>
      <c r="E743" s="42"/>
      <c r="K743" s="43"/>
    </row>
    <row r="744" ht="15.75" customHeight="1" spans="1:11">
      <c r="A744" s="4"/>
      <c r="B744" s="4"/>
      <c r="D744" s="42"/>
      <c r="E744" s="42"/>
      <c r="K744" s="43"/>
    </row>
    <row r="745" ht="15.75" customHeight="1" spans="1:11">
      <c r="A745" s="4"/>
      <c r="B745" s="4"/>
      <c r="D745" s="42"/>
      <c r="E745" s="42"/>
      <c r="K745" s="43"/>
    </row>
    <row r="746" ht="15.75" customHeight="1" spans="1:11">
      <c r="A746" s="4"/>
      <c r="B746" s="4"/>
      <c r="D746" s="42"/>
      <c r="E746" s="42"/>
      <c r="K746" s="43"/>
    </row>
    <row r="747" ht="15.75" customHeight="1" spans="1:11">
      <c r="A747" s="4"/>
      <c r="B747" s="4"/>
      <c r="D747" s="42"/>
      <c r="E747" s="42"/>
      <c r="K747" s="43"/>
    </row>
    <row r="748" ht="15.75" customHeight="1" spans="1:11">
      <c r="A748" s="4"/>
      <c r="B748" s="4"/>
      <c r="D748" s="42"/>
      <c r="E748" s="42"/>
      <c r="K748" s="43"/>
    </row>
    <row r="749" ht="15.75" customHeight="1" spans="1:11">
      <c r="A749" s="4"/>
      <c r="B749" s="4"/>
      <c r="D749" s="42"/>
      <c r="E749" s="42"/>
      <c r="K749" s="43"/>
    </row>
    <row r="750" ht="15.75" customHeight="1" spans="1:11">
      <c r="A750" s="4"/>
      <c r="B750" s="4"/>
      <c r="D750" s="42"/>
      <c r="E750" s="42"/>
      <c r="K750" s="43"/>
    </row>
    <row r="751" ht="15.75" customHeight="1" spans="1:11">
      <c r="A751" s="4"/>
      <c r="B751" s="4"/>
      <c r="D751" s="42"/>
      <c r="E751" s="42"/>
      <c r="K751" s="43"/>
    </row>
    <row r="752" ht="15.75" customHeight="1" spans="1:11">
      <c r="A752" s="4"/>
      <c r="B752" s="4"/>
      <c r="D752" s="42"/>
      <c r="E752" s="42"/>
      <c r="K752" s="43"/>
    </row>
    <row r="753" ht="15.75" customHeight="1" spans="1:11">
      <c r="A753" s="4"/>
      <c r="B753" s="4"/>
      <c r="D753" s="42"/>
      <c r="E753" s="42"/>
      <c r="K753" s="43"/>
    </row>
    <row r="754" ht="15.75" customHeight="1" spans="1:11">
      <c r="A754" s="4"/>
      <c r="B754" s="4"/>
      <c r="D754" s="42"/>
      <c r="E754" s="42"/>
      <c r="K754" s="43"/>
    </row>
    <row r="755" ht="15.75" customHeight="1" spans="1:11">
      <c r="A755" s="4"/>
      <c r="B755" s="4"/>
      <c r="D755" s="42"/>
      <c r="E755" s="42"/>
      <c r="K755" s="43"/>
    </row>
    <row r="756" ht="15.75" customHeight="1" spans="1:11">
      <c r="A756" s="4"/>
      <c r="B756" s="4"/>
      <c r="D756" s="42"/>
      <c r="E756" s="42"/>
      <c r="K756" s="43"/>
    </row>
    <row r="757" ht="15.75" customHeight="1" spans="1:11">
      <c r="A757" s="4"/>
      <c r="B757" s="4"/>
      <c r="D757" s="42"/>
      <c r="E757" s="42"/>
      <c r="K757" s="43"/>
    </row>
    <row r="758" ht="15.75" customHeight="1" spans="1:11">
      <c r="A758" s="4"/>
      <c r="B758" s="4"/>
      <c r="D758" s="42"/>
      <c r="E758" s="42"/>
      <c r="K758" s="43"/>
    </row>
    <row r="759" ht="15.75" customHeight="1" spans="1:11">
      <c r="A759" s="4"/>
      <c r="B759" s="4"/>
      <c r="D759" s="42"/>
      <c r="E759" s="42"/>
      <c r="K759" s="43"/>
    </row>
    <row r="760" ht="15.75" customHeight="1" spans="1:11">
      <c r="A760" s="4"/>
      <c r="B760" s="4"/>
      <c r="D760" s="42"/>
      <c r="E760" s="42"/>
      <c r="K760" s="43"/>
    </row>
    <row r="761" ht="15.75" customHeight="1" spans="1:11">
      <c r="A761" s="4"/>
      <c r="B761" s="4"/>
      <c r="D761" s="42"/>
      <c r="E761" s="42"/>
      <c r="K761" s="43"/>
    </row>
    <row r="762" ht="15.75" customHeight="1" spans="1:11">
      <c r="A762" s="4"/>
      <c r="B762" s="4"/>
      <c r="D762" s="42"/>
      <c r="E762" s="42"/>
      <c r="K762" s="43"/>
    </row>
    <row r="763" ht="15.75" customHeight="1" spans="1:11">
      <c r="A763" s="4"/>
      <c r="B763" s="4"/>
      <c r="D763" s="42"/>
      <c r="E763" s="42"/>
      <c r="K763" s="43"/>
    </row>
    <row r="764" ht="15.75" customHeight="1" spans="1:11">
      <c r="A764" s="4"/>
      <c r="B764" s="4"/>
      <c r="D764" s="42"/>
      <c r="E764" s="42"/>
      <c r="K764" s="43"/>
    </row>
    <row r="765" ht="15.75" customHeight="1" spans="1:11">
      <c r="A765" s="4"/>
      <c r="B765" s="4"/>
      <c r="D765" s="42"/>
      <c r="E765" s="42"/>
      <c r="K765" s="43"/>
    </row>
    <row r="766" ht="15.75" customHeight="1" spans="1:11">
      <c r="A766" s="4"/>
      <c r="B766" s="4"/>
      <c r="D766" s="42"/>
      <c r="E766" s="42"/>
      <c r="K766" s="43"/>
    </row>
    <row r="767" ht="15.75" customHeight="1" spans="1:11">
      <c r="A767" s="4"/>
      <c r="B767" s="4"/>
      <c r="D767" s="42"/>
      <c r="E767" s="42"/>
      <c r="K767" s="43"/>
    </row>
    <row r="768" ht="15.75" customHeight="1" spans="1:11">
      <c r="A768" s="4"/>
      <c r="B768" s="4"/>
      <c r="D768" s="42"/>
      <c r="E768" s="42"/>
      <c r="K768" s="43"/>
    </row>
    <row r="769" ht="15.75" customHeight="1" spans="1:11">
      <c r="A769" s="4"/>
      <c r="B769" s="4"/>
      <c r="D769" s="42"/>
      <c r="E769" s="42"/>
      <c r="K769" s="43"/>
    </row>
    <row r="770" ht="15.75" customHeight="1" spans="1:11">
      <c r="A770" s="4"/>
      <c r="B770" s="4"/>
      <c r="D770" s="42"/>
      <c r="E770" s="42"/>
      <c r="K770" s="43"/>
    </row>
    <row r="771" ht="15.75" customHeight="1" spans="1:11">
      <c r="A771" s="4"/>
      <c r="B771" s="4"/>
      <c r="D771" s="42"/>
      <c r="E771" s="42"/>
      <c r="K771" s="43"/>
    </row>
    <row r="772" ht="15.75" customHeight="1" spans="1:11">
      <c r="A772" s="4"/>
      <c r="B772" s="4"/>
      <c r="D772" s="42"/>
      <c r="E772" s="42"/>
      <c r="K772" s="43"/>
    </row>
    <row r="773" ht="15.75" customHeight="1" spans="1:11">
      <c r="A773" s="4"/>
      <c r="B773" s="4"/>
      <c r="D773" s="42"/>
      <c r="E773" s="42"/>
      <c r="K773" s="43"/>
    </row>
    <row r="774" ht="15.75" customHeight="1" spans="1:11">
      <c r="A774" s="4"/>
      <c r="B774" s="4"/>
      <c r="D774" s="42"/>
      <c r="E774" s="42"/>
      <c r="K774" s="43"/>
    </row>
    <row r="775" ht="15.75" customHeight="1" spans="1:11">
      <c r="A775" s="4"/>
      <c r="B775" s="4"/>
      <c r="D775" s="42"/>
      <c r="E775" s="42"/>
      <c r="K775" s="43"/>
    </row>
    <row r="776" ht="15.75" customHeight="1" spans="1:11">
      <c r="A776" s="4"/>
      <c r="B776" s="4"/>
      <c r="D776" s="42"/>
      <c r="E776" s="42"/>
      <c r="K776" s="43"/>
    </row>
    <row r="777" ht="15.75" customHeight="1" spans="1:11">
      <c r="A777" s="4"/>
      <c r="B777" s="4"/>
      <c r="D777" s="42"/>
      <c r="E777" s="42"/>
      <c r="K777" s="43"/>
    </row>
    <row r="778" ht="15.75" customHeight="1" spans="1:11">
      <c r="A778" s="4"/>
      <c r="B778" s="4"/>
      <c r="D778" s="42"/>
      <c r="E778" s="42"/>
      <c r="K778" s="43"/>
    </row>
    <row r="779" ht="15.75" customHeight="1" spans="1:11">
      <c r="A779" s="4"/>
      <c r="B779" s="4"/>
      <c r="D779" s="42"/>
      <c r="E779" s="42"/>
      <c r="K779" s="43"/>
    </row>
    <row r="780" ht="15.75" customHeight="1" spans="1:11">
      <c r="A780" s="4"/>
      <c r="B780" s="4"/>
      <c r="D780" s="42"/>
      <c r="E780" s="42"/>
      <c r="K780" s="43"/>
    </row>
    <row r="781" ht="15.75" customHeight="1" spans="1:11">
      <c r="A781" s="4"/>
      <c r="B781" s="4"/>
      <c r="D781" s="42"/>
      <c r="E781" s="42"/>
      <c r="K781" s="43"/>
    </row>
    <row r="782" ht="15.75" customHeight="1" spans="1:11">
      <c r="A782" s="4"/>
      <c r="B782" s="4"/>
      <c r="D782" s="42"/>
      <c r="E782" s="42"/>
      <c r="K782" s="43"/>
    </row>
    <row r="783" ht="15.75" customHeight="1" spans="1:11">
      <c r="A783" s="4"/>
      <c r="B783" s="4"/>
      <c r="D783" s="42"/>
      <c r="E783" s="42"/>
      <c r="K783" s="43"/>
    </row>
    <row r="784" ht="15.75" customHeight="1" spans="1:11">
      <c r="A784" s="4"/>
      <c r="B784" s="4"/>
      <c r="D784" s="42"/>
      <c r="E784" s="42"/>
      <c r="K784" s="43"/>
    </row>
    <row r="785" ht="15.75" customHeight="1" spans="1:11">
      <c r="A785" s="4"/>
      <c r="B785" s="4"/>
      <c r="D785" s="42"/>
      <c r="E785" s="42"/>
      <c r="K785" s="43"/>
    </row>
    <row r="786" ht="15.75" customHeight="1" spans="1:11">
      <c r="A786" s="4"/>
      <c r="B786" s="4"/>
      <c r="D786" s="42"/>
      <c r="E786" s="42"/>
      <c r="K786" s="43"/>
    </row>
    <row r="787" ht="15.75" customHeight="1" spans="1:11">
      <c r="A787" s="4"/>
      <c r="B787" s="4"/>
      <c r="D787" s="42"/>
      <c r="E787" s="42"/>
      <c r="K787" s="43"/>
    </row>
    <row r="788" ht="15.75" customHeight="1" spans="1:11">
      <c r="A788" s="4"/>
      <c r="B788" s="4"/>
      <c r="D788" s="42"/>
      <c r="E788" s="42"/>
      <c r="K788" s="43"/>
    </row>
    <row r="789" ht="15.75" customHeight="1" spans="1:11">
      <c r="A789" s="4"/>
      <c r="B789" s="4"/>
      <c r="D789" s="42"/>
      <c r="E789" s="42"/>
      <c r="K789" s="43"/>
    </row>
    <row r="790" ht="15.75" customHeight="1" spans="1:11">
      <c r="A790" s="4"/>
      <c r="B790" s="4"/>
      <c r="D790" s="42"/>
      <c r="E790" s="42"/>
      <c r="K790" s="43"/>
    </row>
    <row r="791" ht="15.75" customHeight="1" spans="1:11">
      <c r="A791" s="4"/>
      <c r="B791" s="4"/>
      <c r="D791" s="42"/>
      <c r="E791" s="42"/>
      <c r="K791" s="43"/>
    </row>
    <row r="792" ht="15.75" customHeight="1" spans="1:11">
      <c r="A792" s="4"/>
      <c r="B792" s="4"/>
      <c r="D792" s="42"/>
      <c r="E792" s="42"/>
      <c r="K792" s="43"/>
    </row>
    <row r="793" ht="15.75" customHeight="1" spans="1:11">
      <c r="A793" s="4"/>
      <c r="B793" s="4"/>
      <c r="D793" s="42"/>
      <c r="E793" s="42"/>
      <c r="K793" s="43"/>
    </row>
    <row r="794" ht="15.75" customHeight="1" spans="1:11">
      <c r="A794" s="4"/>
      <c r="B794" s="4"/>
      <c r="D794" s="42"/>
      <c r="E794" s="42"/>
      <c r="K794" s="43"/>
    </row>
    <row r="795" ht="15.75" customHeight="1" spans="1:11">
      <c r="A795" s="4"/>
      <c r="B795" s="4"/>
      <c r="D795" s="42"/>
      <c r="E795" s="42"/>
      <c r="K795" s="43"/>
    </row>
    <row r="796" ht="15.75" customHeight="1" spans="1:11">
      <c r="A796" s="4"/>
      <c r="B796" s="4"/>
      <c r="D796" s="42"/>
      <c r="E796" s="42"/>
      <c r="K796" s="43"/>
    </row>
    <row r="797" ht="15.75" customHeight="1" spans="1:11">
      <c r="A797" s="4"/>
      <c r="B797" s="4"/>
      <c r="D797" s="42"/>
      <c r="E797" s="42"/>
      <c r="K797" s="43"/>
    </row>
    <row r="798" ht="15.75" customHeight="1" spans="1:11">
      <c r="A798" s="4"/>
      <c r="B798" s="4"/>
      <c r="D798" s="42"/>
      <c r="E798" s="42"/>
      <c r="K798" s="43"/>
    </row>
    <row r="799" ht="15.75" customHeight="1" spans="1:11">
      <c r="A799" s="4"/>
      <c r="B799" s="4"/>
      <c r="D799" s="42"/>
      <c r="E799" s="42"/>
      <c r="K799" s="43"/>
    </row>
    <row r="800" ht="15.75" customHeight="1" spans="1:11">
      <c r="A800" s="4"/>
      <c r="B800" s="4"/>
      <c r="D800" s="42"/>
      <c r="E800" s="42"/>
      <c r="K800" s="43"/>
    </row>
    <row r="801" ht="15.75" customHeight="1" spans="1:11">
      <c r="A801" s="4"/>
      <c r="B801" s="4"/>
      <c r="D801" s="42"/>
      <c r="E801" s="42"/>
      <c r="K801" s="43"/>
    </row>
    <row r="802" ht="15.75" customHeight="1" spans="1:11">
      <c r="A802" s="4"/>
      <c r="B802" s="4"/>
      <c r="D802" s="42"/>
      <c r="E802" s="42"/>
      <c r="K802" s="43"/>
    </row>
    <row r="803" ht="15.75" customHeight="1" spans="1:11">
      <c r="A803" s="4"/>
      <c r="B803" s="4"/>
      <c r="D803" s="42"/>
      <c r="E803" s="42"/>
      <c r="K803" s="43"/>
    </row>
    <row r="804" ht="15.75" customHeight="1" spans="1:11">
      <c r="A804" s="4"/>
      <c r="B804" s="4"/>
      <c r="D804" s="42"/>
      <c r="E804" s="42"/>
      <c r="K804" s="43"/>
    </row>
    <row r="805" ht="15.75" customHeight="1" spans="1:11">
      <c r="A805" s="4"/>
      <c r="B805" s="4"/>
      <c r="D805" s="42"/>
      <c r="E805" s="42"/>
      <c r="K805" s="43"/>
    </row>
    <row r="806" ht="15.75" customHeight="1" spans="1:11">
      <c r="A806" s="4"/>
      <c r="B806" s="4"/>
      <c r="D806" s="42"/>
      <c r="E806" s="42"/>
      <c r="K806" s="43"/>
    </row>
    <row r="807" ht="15.75" customHeight="1" spans="1:11">
      <c r="A807" s="4"/>
      <c r="B807" s="4"/>
      <c r="D807" s="42"/>
      <c r="E807" s="42"/>
      <c r="K807" s="43"/>
    </row>
    <row r="808" ht="15.75" customHeight="1" spans="1:11">
      <c r="A808" s="4"/>
      <c r="B808" s="4"/>
      <c r="D808" s="42"/>
      <c r="E808" s="42"/>
      <c r="K808" s="43"/>
    </row>
    <row r="809" ht="15.75" customHeight="1" spans="1:11">
      <c r="A809" s="4"/>
      <c r="B809" s="4"/>
      <c r="D809" s="42"/>
      <c r="E809" s="42"/>
      <c r="K809" s="43"/>
    </row>
    <row r="810" ht="15.75" customHeight="1" spans="1:11">
      <c r="A810" s="4"/>
      <c r="B810" s="4"/>
      <c r="D810" s="42"/>
      <c r="E810" s="42"/>
      <c r="K810" s="43"/>
    </row>
    <row r="811" ht="15.75" customHeight="1" spans="1:11">
      <c r="A811" s="4"/>
      <c r="B811" s="4"/>
      <c r="D811" s="42"/>
      <c r="E811" s="42"/>
      <c r="K811" s="43"/>
    </row>
    <row r="812" ht="15.75" customHeight="1" spans="1:11">
      <c r="A812" s="4"/>
      <c r="B812" s="4"/>
      <c r="D812" s="42"/>
      <c r="E812" s="42"/>
      <c r="K812" s="43"/>
    </row>
    <row r="813" ht="15.75" customHeight="1" spans="1:11">
      <c r="A813" s="4"/>
      <c r="B813" s="4"/>
      <c r="D813" s="42"/>
      <c r="E813" s="42"/>
      <c r="K813" s="43"/>
    </row>
    <row r="814" ht="15.75" customHeight="1" spans="1:11">
      <c r="A814" s="4"/>
      <c r="B814" s="4"/>
      <c r="D814" s="42"/>
      <c r="E814" s="42"/>
      <c r="K814" s="43"/>
    </row>
    <row r="815" ht="15.75" customHeight="1" spans="1:11">
      <c r="A815" s="4"/>
      <c r="B815" s="4"/>
      <c r="D815" s="42"/>
      <c r="E815" s="42"/>
      <c r="K815" s="43"/>
    </row>
    <row r="816" ht="15.75" customHeight="1" spans="1:11">
      <c r="A816" s="4"/>
      <c r="B816" s="4"/>
      <c r="D816" s="42"/>
      <c r="E816" s="42"/>
      <c r="K816" s="43"/>
    </row>
    <row r="817" ht="15.75" customHeight="1" spans="1:11">
      <c r="A817" s="4"/>
      <c r="B817" s="4"/>
      <c r="D817" s="42"/>
      <c r="E817" s="42"/>
      <c r="K817" s="43"/>
    </row>
    <row r="818" ht="15.75" customHeight="1" spans="1:11">
      <c r="A818" s="4"/>
      <c r="B818" s="4"/>
      <c r="D818" s="42"/>
      <c r="E818" s="42"/>
      <c r="K818" s="43"/>
    </row>
    <row r="819" ht="15.75" customHeight="1" spans="1:11">
      <c r="A819" s="4"/>
      <c r="B819" s="4"/>
      <c r="D819" s="42"/>
      <c r="E819" s="42"/>
      <c r="K819" s="43"/>
    </row>
    <row r="820" ht="15.75" customHeight="1" spans="1:11">
      <c r="A820" s="4"/>
      <c r="B820" s="4"/>
      <c r="D820" s="42"/>
      <c r="E820" s="42"/>
      <c r="K820" s="43"/>
    </row>
    <row r="821" ht="15.75" customHeight="1" spans="1:11">
      <c r="A821" s="4"/>
      <c r="B821" s="4"/>
      <c r="D821" s="42"/>
      <c r="E821" s="42"/>
      <c r="K821" s="43"/>
    </row>
    <row r="822" ht="15.75" customHeight="1" spans="1:11">
      <c r="A822" s="4"/>
      <c r="B822" s="4"/>
      <c r="D822" s="42"/>
      <c r="E822" s="42"/>
      <c r="K822" s="43"/>
    </row>
    <row r="823" ht="15.75" customHeight="1" spans="1:11">
      <c r="A823" s="4"/>
      <c r="B823" s="4"/>
      <c r="D823" s="42"/>
      <c r="E823" s="42"/>
      <c r="K823" s="43"/>
    </row>
    <row r="824" ht="15.75" customHeight="1" spans="1:11">
      <c r="A824" s="4"/>
      <c r="B824" s="4"/>
      <c r="D824" s="42"/>
      <c r="E824" s="42"/>
      <c r="K824" s="43"/>
    </row>
    <row r="825" ht="15.75" customHeight="1" spans="1:11">
      <c r="A825" s="4"/>
      <c r="B825" s="4"/>
      <c r="D825" s="42"/>
      <c r="E825" s="42"/>
      <c r="K825" s="43"/>
    </row>
    <row r="826" ht="15.75" customHeight="1" spans="1:11">
      <c r="A826" s="4"/>
      <c r="B826" s="4"/>
      <c r="D826" s="42"/>
      <c r="E826" s="42"/>
      <c r="K826" s="43"/>
    </row>
    <row r="827" ht="15.75" customHeight="1" spans="1:11">
      <c r="A827" s="4"/>
      <c r="B827" s="4"/>
      <c r="D827" s="42"/>
      <c r="E827" s="42"/>
      <c r="K827" s="43"/>
    </row>
    <row r="828" ht="15.75" customHeight="1" spans="1:11">
      <c r="A828" s="4"/>
      <c r="B828" s="4"/>
      <c r="D828" s="42"/>
      <c r="E828" s="42"/>
      <c r="K828" s="43"/>
    </row>
    <row r="829" ht="15.75" customHeight="1" spans="1:11">
      <c r="A829" s="4"/>
      <c r="B829" s="4"/>
      <c r="D829" s="42"/>
      <c r="E829" s="42"/>
      <c r="K829" s="43"/>
    </row>
    <row r="830" ht="15.75" customHeight="1" spans="1:11">
      <c r="A830" s="4"/>
      <c r="B830" s="4"/>
      <c r="D830" s="42"/>
      <c r="E830" s="42"/>
      <c r="K830" s="43"/>
    </row>
    <row r="831" ht="15.75" customHeight="1" spans="1:11">
      <c r="A831" s="4"/>
      <c r="B831" s="4"/>
      <c r="D831" s="42"/>
      <c r="E831" s="42"/>
      <c r="K831" s="43"/>
    </row>
    <row r="832" ht="15.75" customHeight="1" spans="1:11">
      <c r="A832" s="4"/>
      <c r="B832" s="4"/>
      <c r="D832" s="42"/>
      <c r="E832" s="42"/>
      <c r="K832" s="43"/>
    </row>
    <row r="833" ht="15.75" customHeight="1" spans="1:11">
      <c r="A833" s="4"/>
      <c r="B833" s="4"/>
      <c r="D833" s="42"/>
      <c r="E833" s="42"/>
      <c r="K833" s="43"/>
    </row>
    <row r="834" ht="15.75" customHeight="1" spans="1:11">
      <c r="A834" s="4"/>
      <c r="B834" s="4"/>
      <c r="D834" s="42"/>
      <c r="E834" s="42"/>
      <c r="K834" s="43"/>
    </row>
    <row r="835" ht="15.75" customHeight="1" spans="1:11">
      <c r="A835" s="4"/>
      <c r="B835" s="4"/>
      <c r="D835" s="42"/>
      <c r="E835" s="42"/>
      <c r="K835" s="43"/>
    </row>
    <row r="836" ht="15.75" customHeight="1" spans="1:11">
      <c r="A836" s="4"/>
      <c r="B836" s="4"/>
      <c r="D836" s="42"/>
      <c r="E836" s="42"/>
      <c r="K836" s="43"/>
    </row>
    <row r="837" ht="15.75" customHeight="1" spans="1:11">
      <c r="A837" s="4"/>
      <c r="B837" s="4"/>
      <c r="D837" s="42"/>
      <c r="E837" s="42"/>
      <c r="K837" s="43"/>
    </row>
    <row r="838" ht="15.75" customHeight="1" spans="1:11">
      <c r="A838" s="4"/>
      <c r="B838" s="4"/>
      <c r="D838" s="42"/>
      <c r="E838" s="42"/>
      <c r="K838" s="43"/>
    </row>
    <row r="839" ht="15.75" customHeight="1" spans="1:11">
      <c r="A839" s="4"/>
      <c r="B839" s="4"/>
      <c r="D839" s="42"/>
      <c r="E839" s="42"/>
      <c r="K839" s="43"/>
    </row>
    <row r="840" ht="15.75" customHeight="1" spans="1:11">
      <c r="A840" s="4"/>
      <c r="B840" s="4"/>
      <c r="D840" s="42"/>
      <c r="E840" s="42"/>
      <c r="K840" s="43"/>
    </row>
    <row r="841" ht="15.75" customHeight="1" spans="1:11">
      <c r="A841" s="4"/>
      <c r="B841" s="4"/>
      <c r="D841" s="42"/>
      <c r="E841" s="42"/>
      <c r="K841" s="43"/>
    </row>
    <row r="842" ht="15.75" customHeight="1" spans="1:11">
      <c r="A842" s="4"/>
      <c r="B842" s="4"/>
      <c r="D842" s="42"/>
      <c r="E842" s="42"/>
      <c r="K842" s="43"/>
    </row>
    <row r="843" ht="15.75" customHeight="1" spans="1:11">
      <c r="A843" s="4"/>
      <c r="B843" s="4"/>
      <c r="D843" s="42"/>
      <c r="E843" s="42"/>
      <c r="K843" s="43"/>
    </row>
    <row r="844" ht="15.75" customHeight="1" spans="1:11">
      <c r="A844" s="4"/>
      <c r="B844" s="4"/>
      <c r="D844" s="42"/>
      <c r="E844" s="42"/>
      <c r="K844" s="43"/>
    </row>
    <row r="845" ht="15.75" customHeight="1" spans="1:11">
      <c r="A845" s="4"/>
      <c r="B845" s="4"/>
      <c r="D845" s="42"/>
      <c r="E845" s="42"/>
      <c r="K845" s="43"/>
    </row>
    <row r="846" ht="15.75" customHeight="1" spans="1:11">
      <c r="A846" s="4"/>
      <c r="B846" s="4"/>
      <c r="D846" s="42"/>
      <c r="E846" s="42"/>
      <c r="K846" s="43"/>
    </row>
    <row r="847" ht="15.75" customHeight="1" spans="1:11">
      <c r="A847" s="4"/>
      <c r="B847" s="4"/>
      <c r="D847" s="42"/>
      <c r="E847" s="42"/>
      <c r="K847" s="43"/>
    </row>
    <row r="848" ht="15.75" customHeight="1" spans="1:11">
      <c r="A848" s="4"/>
      <c r="B848" s="4"/>
      <c r="D848" s="42"/>
      <c r="E848" s="42"/>
      <c r="K848" s="43"/>
    </row>
    <row r="849" ht="15.75" customHeight="1" spans="1:11">
      <c r="A849" s="4"/>
      <c r="B849" s="4"/>
      <c r="D849" s="42"/>
      <c r="E849" s="42"/>
      <c r="K849" s="43"/>
    </row>
    <row r="850" ht="15.75" customHeight="1" spans="1:11">
      <c r="A850" s="4"/>
      <c r="B850" s="4"/>
      <c r="D850" s="42"/>
      <c r="E850" s="42"/>
      <c r="K850" s="43"/>
    </row>
    <row r="851" ht="15.75" customHeight="1" spans="1:11">
      <c r="A851" s="4"/>
      <c r="B851" s="4"/>
      <c r="D851" s="42"/>
      <c r="E851" s="42"/>
      <c r="K851" s="43"/>
    </row>
    <row r="852" ht="15.75" customHeight="1" spans="1:11">
      <c r="A852" s="4"/>
      <c r="B852" s="4"/>
      <c r="D852" s="42"/>
      <c r="E852" s="42"/>
      <c r="K852" s="43"/>
    </row>
    <row r="853" ht="15.75" customHeight="1" spans="1:11">
      <c r="A853" s="4"/>
      <c r="B853" s="4"/>
      <c r="D853" s="42"/>
      <c r="E853" s="42"/>
      <c r="K853" s="43"/>
    </row>
    <row r="854" ht="15.75" customHeight="1" spans="1:11">
      <c r="A854" s="4"/>
      <c r="B854" s="4"/>
      <c r="D854" s="42"/>
      <c r="E854" s="42"/>
      <c r="K854" s="43"/>
    </row>
    <row r="855" ht="15.75" customHeight="1" spans="1:11">
      <c r="A855" s="4"/>
      <c r="B855" s="4"/>
      <c r="D855" s="42"/>
      <c r="E855" s="42"/>
      <c r="K855" s="43"/>
    </row>
    <row r="856" ht="15.75" customHeight="1" spans="1:11">
      <c r="A856" s="4"/>
      <c r="B856" s="4"/>
      <c r="D856" s="42"/>
      <c r="E856" s="42"/>
      <c r="K856" s="43"/>
    </row>
    <row r="857" ht="15.75" customHeight="1" spans="1:11">
      <c r="A857" s="4"/>
      <c r="B857" s="4"/>
      <c r="D857" s="42"/>
      <c r="E857" s="42"/>
      <c r="K857" s="43"/>
    </row>
    <row r="858" ht="15.75" customHeight="1" spans="1:11">
      <c r="A858" s="4"/>
      <c r="B858" s="4"/>
      <c r="D858" s="42"/>
      <c r="E858" s="42"/>
      <c r="K858" s="43"/>
    </row>
    <row r="859" ht="15.75" customHeight="1" spans="1:11">
      <c r="A859" s="4"/>
      <c r="B859" s="4"/>
      <c r="D859" s="42"/>
      <c r="E859" s="42"/>
      <c r="K859" s="43"/>
    </row>
    <row r="860" ht="15.75" customHeight="1" spans="1:11">
      <c r="A860" s="4"/>
      <c r="B860" s="4"/>
      <c r="D860" s="42"/>
      <c r="E860" s="42"/>
      <c r="K860" s="43"/>
    </row>
    <row r="861" ht="15.75" customHeight="1" spans="1:11">
      <c r="A861" s="4"/>
      <c r="B861" s="4"/>
      <c r="D861" s="42"/>
      <c r="E861" s="42"/>
      <c r="K861" s="43"/>
    </row>
    <row r="862" ht="15.75" customHeight="1" spans="1:11">
      <c r="A862" s="4"/>
      <c r="B862" s="4"/>
      <c r="D862" s="42"/>
      <c r="E862" s="42"/>
      <c r="K862" s="43"/>
    </row>
    <row r="863" ht="15.75" customHeight="1" spans="1:11">
      <c r="A863" s="4"/>
      <c r="B863" s="4"/>
      <c r="D863" s="42"/>
      <c r="E863" s="42"/>
      <c r="K863" s="43"/>
    </row>
    <row r="864" ht="15.75" customHeight="1" spans="1:11">
      <c r="A864" s="4"/>
      <c r="B864" s="4"/>
      <c r="D864" s="42"/>
      <c r="E864" s="42"/>
      <c r="K864" s="43"/>
    </row>
    <row r="865" ht="15.75" customHeight="1" spans="1:11">
      <c r="A865" s="4"/>
      <c r="B865" s="4"/>
      <c r="D865" s="42"/>
      <c r="E865" s="42"/>
      <c r="K865" s="43"/>
    </row>
    <row r="866" ht="15.75" customHeight="1" spans="1:11">
      <c r="A866" s="4"/>
      <c r="B866" s="4"/>
      <c r="D866" s="42"/>
      <c r="E866" s="42"/>
      <c r="K866" s="43"/>
    </row>
    <row r="867" ht="15.75" customHeight="1" spans="1:11">
      <c r="A867" s="4"/>
      <c r="B867" s="4"/>
      <c r="D867" s="42"/>
      <c r="E867" s="42"/>
      <c r="K867" s="43"/>
    </row>
    <row r="868" ht="15.75" customHeight="1" spans="1:11">
      <c r="A868" s="4"/>
      <c r="B868" s="4"/>
      <c r="D868" s="42"/>
      <c r="E868" s="42"/>
      <c r="K868" s="43"/>
    </row>
    <row r="869" ht="15.75" customHeight="1" spans="1:11">
      <c r="A869" s="4"/>
      <c r="B869" s="4"/>
      <c r="D869" s="42"/>
      <c r="E869" s="42"/>
      <c r="K869" s="43"/>
    </row>
    <row r="870" ht="15.75" customHeight="1" spans="1:11">
      <c r="A870" s="4"/>
      <c r="B870" s="4"/>
      <c r="D870" s="42"/>
      <c r="E870" s="42"/>
      <c r="K870" s="43"/>
    </row>
    <row r="871" ht="15.75" customHeight="1" spans="1:11">
      <c r="A871" s="4"/>
      <c r="B871" s="4"/>
      <c r="D871" s="42"/>
      <c r="E871" s="42"/>
      <c r="K871" s="43"/>
    </row>
    <row r="872" ht="15.75" customHeight="1" spans="1:11">
      <c r="A872" s="4"/>
      <c r="B872" s="4"/>
      <c r="D872" s="42"/>
      <c r="E872" s="42"/>
      <c r="K872" s="43"/>
    </row>
    <row r="873" ht="15.75" customHeight="1" spans="1:11">
      <c r="A873" s="4"/>
      <c r="B873" s="4"/>
      <c r="D873" s="42"/>
      <c r="E873" s="42"/>
      <c r="K873" s="43"/>
    </row>
    <row r="874" ht="15.75" customHeight="1" spans="1:11">
      <c r="A874" s="4"/>
      <c r="B874" s="4"/>
      <c r="D874" s="42"/>
      <c r="E874" s="42"/>
      <c r="K874" s="43"/>
    </row>
    <row r="875" ht="15.75" customHeight="1" spans="1:11">
      <c r="A875" s="4"/>
      <c r="B875" s="4"/>
      <c r="D875" s="42"/>
      <c r="E875" s="42"/>
      <c r="K875" s="43"/>
    </row>
    <row r="876" ht="15.75" customHeight="1" spans="1:11">
      <c r="A876" s="4"/>
      <c r="B876" s="4"/>
      <c r="D876" s="42"/>
      <c r="E876" s="42"/>
      <c r="K876" s="43"/>
    </row>
    <row r="877" ht="15.75" customHeight="1" spans="1:11">
      <c r="A877" s="4"/>
      <c r="B877" s="4"/>
      <c r="D877" s="42"/>
      <c r="E877" s="42"/>
      <c r="K877" s="43"/>
    </row>
    <row r="878" ht="15.75" customHeight="1" spans="1:11">
      <c r="A878" s="4"/>
      <c r="B878" s="4"/>
      <c r="D878" s="42"/>
      <c r="E878" s="42"/>
      <c r="K878" s="43"/>
    </row>
    <row r="879" ht="15.75" customHeight="1" spans="1:11">
      <c r="A879" s="4"/>
      <c r="B879" s="4"/>
      <c r="D879" s="42"/>
      <c r="E879" s="42"/>
      <c r="K879" s="43"/>
    </row>
    <row r="880" ht="15.75" customHeight="1" spans="1:11">
      <c r="A880" s="4"/>
      <c r="B880" s="4"/>
      <c r="D880" s="42"/>
      <c r="E880" s="42"/>
      <c r="K880" s="43"/>
    </row>
    <row r="881" ht="15.75" customHeight="1" spans="1:11">
      <c r="A881" s="4"/>
      <c r="B881" s="4"/>
      <c r="D881" s="42"/>
      <c r="E881" s="42"/>
      <c r="K881" s="43"/>
    </row>
    <row r="882" ht="15.75" customHeight="1" spans="1:11">
      <c r="A882" s="4"/>
      <c r="B882" s="4"/>
      <c r="D882" s="42"/>
      <c r="E882" s="42"/>
      <c r="K882" s="43"/>
    </row>
    <row r="883" ht="15.75" customHeight="1" spans="1:11">
      <c r="A883" s="4"/>
      <c r="B883" s="4"/>
      <c r="D883" s="42"/>
      <c r="E883" s="42"/>
      <c r="K883" s="43"/>
    </row>
    <row r="884" ht="15.75" customHeight="1" spans="1:11">
      <c r="A884" s="4"/>
      <c r="B884" s="4"/>
      <c r="D884" s="42"/>
      <c r="E884" s="42"/>
      <c r="K884" s="43"/>
    </row>
    <row r="885" ht="15.75" customHeight="1" spans="1:11">
      <c r="A885" s="4"/>
      <c r="B885" s="4"/>
      <c r="D885" s="42"/>
      <c r="E885" s="42"/>
      <c r="K885" s="43"/>
    </row>
    <row r="886" ht="15.75" customHeight="1" spans="1:11">
      <c r="A886" s="4"/>
      <c r="B886" s="4"/>
      <c r="D886" s="42"/>
      <c r="E886" s="42"/>
      <c r="K886" s="43"/>
    </row>
    <row r="887" ht="15.75" customHeight="1" spans="1:11">
      <c r="A887" s="4"/>
      <c r="B887" s="4"/>
      <c r="D887" s="42"/>
      <c r="E887" s="42"/>
      <c r="K887" s="43"/>
    </row>
    <row r="888" ht="15.75" customHeight="1" spans="1:11">
      <c r="A888" s="4"/>
      <c r="B888" s="4"/>
      <c r="D888" s="42"/>
      <c r="E888" s="42"/>
      <c r="K888" s="43"/>
    </row>
    <row r="889" ht="15.75" customHeight="1" spans="1:11">
      <c r="A889" s="4"/>
      <c r="B889" s="4"/>
      <c r="D889" s="42"/>
      <c r="E889" s="42"/>
      <c r="K889" s="43"/>
    </row>
    <row r="890" ht="15.75" customHeight="1" spans="1:11">
      <c r="A890" s="4"/>
      <c r="B890" s="4"/>
      <c r="D890" s="42"/>
      <c r="E890" s="42"/>
      <c r="K890" s="43"/>
    </row>
    <row r="891" ht="15.75" customHeight="1" spans="1:11">
      <c r="A891" s="4"/>
      <c r="B891" s="4"/>
      <c r="D891" s="42"/>
      <c r="E891" s="42"/>
      <c r="K891" s="43"/>
    </row>
    <row r="892" ht="15.75" customHeight="1" spans="1:11">
      <c r="A892" s="4"/>
      <c r="B892" s="4"/>
      <c r="D892" s="42"/>
      <c r="E892" s="42"/>
      <c r="K892" s="43"/>
    </row>
    <row r="893" ht="15.75" customHeight="1" spans="1:11">
      <c r="A893" s="4"/>
      <c r="B893" s="4"/>
      <c r="D893" s="42"/>
      <c r="E893" s="42"/>
      <c r="K893" s="43"/>
    </row>
    <row r="894" ht="15.75" customHeight="1" spans="1:11">
      <c r="A894" s="4"/>
      <c r="B894" s="4"/>
      <c r="D894" s="42"/>
      <c r="E894" s="42"/>
      <c r="K894" s="43"/>
    </row>
    <row r="895" ht="15.75" customHeight="1" spans="1:11">
      <c r="A895" s="4"/>
      <c r="B895" s="4"/>
      <c r="D895" s="42"/>
      <c r="E895" s="42"/>
      <c r="K895" s="43"/>
    </row>
    <row r="896" ht="15.75" customHeight="1" spans="1:11">
      <c r="A896" s="4"/>
      <c r="B896" s="4"/>
      <c r="D896" s="42"/>
      <c r="E896" s="42"/>
      <c r="K896" s="43"/>
    </row>
    <row r="897" ht="15.75" customHeight="1" spans="1:11">
      <c r="A897" s="4"/>
      <c r="B897" s="4"/>
      <c r="D897" s="42"/>
      <c r="E897" s="42"/>
      <c r="K897" s="43"/>
    </row>
    <row r="898" ht="15.75" customHeight="1" spans="1:11">
      <c r="A898" s="4"/>
      <c r="B898" s="4"/>
      <c r="D898" s="42"/>
      <c r="E898" s="42"/>
      <c r="K898" s="43"/>
    </row>
    <row r="899" ht="15.75" customHeight="1" spans="1:11">
      <c r="A899" s="4"/>
      <c r="B899" s="4"/>
      <c r="D899" s="42"/>
      <c r="E899" s="42"/>
      <c r="K899" s="43"/>
    </row>
    <row r="900" ht="15.75" customHeight="1" spans="1:11">
      <c r="A900" s="4"/>
      <c r="B900" s="4"/>
      <c r="D900" s="42"/>
      <c r="E900" s="42"/>
      <c r="K900" s="43"/>
    </row>
    <row r="901" ht="15.75" customHeight="1" spans="1:11">
      <c r="A901" s="4"/>
      <c r="B901" s="4"/>
      <c r="D901" s="42"/>
      <c r="E901" s="42"/>
      <c r="K901" s="43"/>
    </row>
    <row r="902" ht="15.75" customHeight="1" spans="1:11">
      <c r="A902" s="4"/>
      <c r="B902" s="4"/>
      <c r="D902" s="42"/>
      <c r="E902" s="42"/>
      <c r="K902" s="43"/>
    </row>
    <row r="903" ht="15.75" customHeight="1" spans="1:11">
      <c r="A903" s="4"/>
      <c r="B903" s="4"/>
      <c r="D903" s="42"/>
      <c r="E903" s="42"/>
      <c r="K903" s="43"/>
    </row>
    <row r="904" ht="15.75" customHeight="1" spans="1:11">
      <c r="A904" s="4"/>
      <c r="B904" s="4"/>
      <c r="D904" s="42"/>
      <c r="E904" s="42"/>
      <c r="K904" s="43"/>
    </row>
    <row r="905" ht="15.75" customHeight="1" spans="1:11">
      <c r="A905" s="4"/>
      <c r="B905" s="4"/>
      <c r="D905" s="42"/>
      <c r="E905" s="42"/>
      <c r="K905" s="43"/>
    </row>
    <row r="906" ht="15.75" customHeight="1" spans="1:11">
      <c r="A906" s="4"/>
      <c r="B906" s="4"/>
      <c r="D906" s="42"/>
      <c r="E906" s="42"/>
      <c r="K906" s="43"/>
    </row>
    <row r="907" ht="15.75" customHeight="1" spans="1:11">
      <c r="A907" s="4"/>
      <c r="B907" s="4"/>
      <c r="D907" s="42"/>
      <c r="E907" s="42"/>
      <c r="K907" s="43"/>
    </row>
    <row r="908" ht="15.75" customHeight="1" spans="1:11">
      <c r="A908" s="4"/>
      <c r="B908" s="4"/>
      <c r="D908" s="42"/>
      <c r="E908" s="42"/>
      <c r="K908" s="43"/>
    </row>
    <row r="909" ht="15.75" customHeight="1" spans="1:11">
      <c r="A909" s="4"/>
      <c r="B909" s="4"/>
      <c r="D909" s="42"/>
      <c r="E909" s="42"/>
      <c r="K909" s="43"/>
    </row>
    <row r="910" ht="15.75" customHeight="1" spans="1:11">
      <c r="A910" s="4"/>
      <c r="B910" s="4"/>
      <c r="D910" s="42"/>
      <c r="E910" s="42"/>
      <c r="K910" s="43"/>
    </row>
    <row r="911" ht="15.75" customHeight="1" spans="1:11">
      <c r="A911" s="4"/>
      <c r="B911" s="4"/>
      <c r="D911" s="42"/>
      <c r="E911" s="42"/>
      <c r="K911" s="43"/>
    </row>
    <row r="912" ht="15.75" customHeight="1" spans="1:11">
      <c r="A912" s="4"/>
      <c r="B912" s="4"/>
      <c r="D912" s="42"/>
      <c r="E912" s="42"/>
      <c r="K912" s="43"/>
    </row>
    <row r="913" ht="15.75" customHeight="1" spans="1:11">
      <c r="A913" s="4"/>
      <c r="B913" s="4"/>
      <c r="D913" s="42"/>
      <c r="E913" s="42"/>
      <c r="K913" s="43"/>
    </row>
    <row r="914" ht="15.75" customHeight="1" spans="1:11">
      <c r="A914" s="4"/>
      <c r="B914" s="4"/>
      <c r="D914" s="42"/>
      <c r="E914" s="42"/>
      <c r="K914" s="43"/>
    </row>
    <row r="915" ht="15.75" customHeight="1" spans="1:11">
      <c r="A915" s="4"/>
      <c r="B915" s="4"/>
      <c r="D915" s="42"/>
      <c r="E915" s="42"/>
      <c r="K915" s="43"/>
    </row>
    <row r="916" ht="15.75" customHeight="1" spans="1:11">
      <c r="A916" s="4"/>
      <c r="B916" s="4"/>
      <c r="D916" s="42"/>
      <c r="E916" s="42"/>
      <c r="K916" s="43"/>
    </row>
    <row r="917" ht="15.75" customHeight="1" spans="1:11">
      <c r="A917" s="4"/>
      <c r="B917" s="4"/>
      <c r="D917" s="42"/>
      <c r="E917" s="42"/>
      <c r="K917" s="43"/>
    </row>
    <row r="918" ht="15.75" customHeight="1" spans="1:11">
      <c r="A918" s="4"/>
      <c r="B918" s="4"/>
      <c r="D918" s="42"/>
      <c r="E918" s="42"/>
      <c r="K918" s="43"/>
    </row>
    <row r="919" ht="15.75" customHeight="1" spans="1:11">
      <c r="A919" s="4"/>
      <c r="B919" s="4"/>
      <c r="D919" s="42"/>
      <c r="E919" s="42"/>
      <c r="K919" s="43"/>
    </row>
    <row r="920" ht="15.75" customHeight="1" spans="1:11">
      <c r="A920" s="4"/>
      <c r="B920" s="4"/>
      <c r="D920" s="42"/>
      <c r="E920" s="42"/>
      <c r="K920" s="43"/>
    </row>
    <row r="921" ht="15.75" customHeight="1" spans="1:11">
      <c r="A921" s="4"/>
      <c r="B921" s="4"/>
      <c r="D921" s="42"/>
      <c r="E921" s="42"/>
      <c r="K921" s="43"/>
    </row>
    <row r="922" ht="15.75" customHeight="1" spans="1:11">
      <c r="A922" s="4"/>
      <c r="B922" s="4"/>
      <c r="D922" s="42"/>
      <c r="E922" s="42"/>
      <c r="K922" s="43"/>
    </row>
    <row r="923" ht="15.75" customHeight="1" spans="1:11">
      <c r="A923" s="4"/>
      <c r="B923" s="4"/>
      <c r="D923" s="42"/>
      <c r="E923" s="42"/>
      <c r="K923" s="43"/>
    </row>
    <row r="924" ht="15.75" customHeight="1" spans="1:11">
      <c r="A924" s="4"/>
      <c r="B924" s="4"/>
      <c r="D924" s="42"/>
      <c r="E924" s="42"/>
      <c r="K924" s="43"/>
    </row>
    <row r="925" ht="15.75" customHeight="1" spans="1:11">
      <c r="A925" s="4"/>
      <c r="B925" s="4"/>
      <c r="D925" s="42"/>
      <c r="E925" s="42"/>
      <c r="K925" s="43"/>
    </row>
    <row r="926" ht="15.75" customHeight="1" spans="1:11">
      <c r="A926" s="4"/>
      <c r="B926" s="4"/>
      <c r="D926" s="42"/>
      <c r="E926" s="42"/>
      <c r="K926" s="43"/>
    </row>
    <row r="927" ht="15.75" customHeight="1" spans="1:11">
      <c r="A927" s="4"/>
      <c r="B927" s="4"/>
      <c r="D927" s="42"/>
      <c r="E927" s="42"/>
      <c r="K927" s="43"/>
    </row>
    <row r="928" ht="15.75" customHeight="1" spans="1:11">
      <c r="A928" s="4"/>
      <c r="B928" s="4"/>
      <c r="D928" s="42"/>
      <c r="E928" s="42"/>
      <c r="K928" s="43"/>
    </row>
    <row r="929" ht="15.75" customHeight="1" spans="1:11">
      <c r="A929" s="4"/>
      <c r="B929" s="4"/>
      <c r="D929" s="42"/>
      <c r="E929" s="42"/>
      <c r="K929" s="43"/>
    </row>
    <row r="930" ht="15.75" customHeight="1" spans="1:11">
      <c r="A930" s="4"/>
      <c r="B930" s="4"/>
      <c r="D930" s="42"/>
      <c r="E930" s="42"/>
      <c r="K930" s="43"/>
    </row>
    <row r="931" ht="15.75" customHeight="1" spans="1:11">
      <c r="A931" s="4"/>
      <c r="B931" s="4"/>
      <c r="D931" s="42"/>
      <c r="E931" s="42"/>
      <c r="K931" s="43"/>
    </row>
    <row r="932" ht="15.75" customHeight="1" spans="1:11">
      <c r="A932" s="4"/>
      <c r="B932" s="4"/>
      <c r="D932" s="42"/>
      <c r="E932" s="42"/>
      <c r="K932" s="43"/>
    </row>
    <row r="933" ht="15.75" customHeight="1" spans="1:11">
      <c r="A933" s="4"/>
      <c r="B933" s="4"/>
      <c r="D933" s="42"/>
      <c r="E933" s="42"/>
      <c r="K933" s="43"/>
    </row>
    <row r="934" ht="15.75" customHeight="1" spans="1:11">
      <c r="A934" s="4"/>
      <c r="B934" s="4"/>
      <c r="D934" s="42"/>
      <c r="E934" s="42"/>
      <c r="K934" s="43"/>
    </row>
    <row r="935" ht="15.75" customHeight="1" spans="1:11">
      <c r="A935" s="4"/>
      <c r="B935" s="4"/>
      <c r="D935" s="42"/>
      <c r="E935" s="42"/>
      <c r="K935" s="43"/>
    </row>
    <row r="936" ht="15.75" customHeight="1" spans="1:11">
      <c r="A936" s="4"/>
      <c r="B936" s="4"/>
      <c r="D936" s="42"/>
      <c r="E936" s="42"/>
      <c r="K936" s="43"/>
    </row>
    <row r="937" ht="15.75" customHeight="1" spans="1:11">
      <c r="A937" s="4"/>
      <c r="B937" s="4"/>
      <c r="D937" s="42"/>
      <c r="E937" s="42"/>
      <c r="K937" s="43"/>
    </row>
    <row r="938" ht="15.75" customHeight="1" spans="1:11">
      <c r="A938" s="4"/>
      <c r="B938" s="4"/>
      <c r="D938" s="42"/>
      <c r="E938" s="42"/>
      <c r="K938" s="43"/>
    </row>
    <row r="939" ht="15.75" customHeight="1" spans="1:11">
      <c r="A939" s="4"/>
      <c r="B939" s="4"/>
      <c r="D939" s="42"/>
      <c r="E939" s="42"/>
      <c r="K939" s="43"/>
    </row>
    <row r="940" ht="15.75" customHeight="1" spans="1:11">
      <c r="A940" s="4"/>
      <c r="B940" s="4"/>
      <c r="D940" s="42"/>
      <c r="E940" s="42"/>
      <c r="K940" s="43"/>
    </row>
    <row r="941" ht="15.75" customHeight="1" spans="1:11">
      <c r="A941" s="4"/>
      <c r="B941" s="4"/>
      <c r="D941" s="42"/>
      <c r="E941" s="42"/>
      <c r="K941" s="43"/>
    </row>
    <row r="942" ht="15.75" customHeight="1" spans="1:11">
      <c r="A942" s="4"/>
      <c r="B942" s="4"/>
      <c r="D942" s="42"/>
      <c r="E942" s="42"/>
      <c r="K942" s="43"/>
    </row>
    <row r="943" ht="15.75" customHeight="1" spans="1:11">
      <c r="A943" s="4"/>
      <c r="B943" s="4"/>
      <c r="D943" s="42"/>
      <c r="E943" s="42"/>
      <c r="K943" s="43"/>
    </row>
    <row r="944" ht="15.75" customHeight="1" spans="1:11">
      <c r="A944" s="4"/>
      <c r="B944" s="4"/>
      <c r="D944" s="42"/>
      <c r="E944" s="42"/>
      <c r="K944" s="43"/>
    </row>
    <row r="945" ht="15.75" customHeight="1" spans="1:11">
      <c r="A945" s="4"/>
      <c r="B945" s="4"/>
      <c r="D945" s="42"/>
      <c r="E945" s="42"/>
      <c r="K945" s="43"/>
    </row>
    <row r="946" ht="15.75" customHeight="1" spans="1:11">
      <c r="A946" s="4"/>
      <c r="B946" s="4"/>
      <c r="D946" s="42"/>
      <c r="E946" s="42"/>
      <c r="K946" s="43"/>
    </row>
    <row r="947" ht="15.75" customHeight="1" spans="1:11">
      <c r="A947" s="4"/>
      <c r="B947" s="4"/>
      <c r="D947" s="42"/>
      <c r="E947" s="42"/>
      <c r="K947" s="43"/>
    </row>
    <row r="948" ht="15.75" customHeight="1" spans="1:11">
      <c r="A948" s="4"/>
      <c r="B948" s="4"/>
      <c r="D948" s="42"/>
      <c r="E948" s="42"/>
      <c r="K948" s="43"/>
    </row>
    <row r="949" ht="15.75" customHeight="1" spans="1:11">
      <c r="A949" s="4"/>
      <c r="B949" s="4"/>
      <c r="D949" s="42"/>
      <c r="E949" s="42"/>
      <c r="K949" s="43"/>
    </row>
    <row r="950" ht="15.75" customHeight="1" spans="1:11">
      <c r="A950" s="4"/>
      <c r="B950" s="4"/>
      <c r="D950" s="42"/>
      <c r="E950" s="42"/>
      <c r="K950" s="43"/>
    </row>
    <row r="951" ht="15.75" customHeight="1" spans="1:11">
      <c r="A951" s="4"/>
      <c r="B951" s="4"/>
      <c r="D951" s="42"/>
      <c r="E951" s="42"/>
      <c r="K951" s="43"/>
    </row>
    <row r="952" ht="15.75" customHeight="1" spans="1:11">
      <c r="A952" s="4"/>
      <c r="B952" s="4"/>
      <c r="D952" s="42"/>
      <c r="E952" s="42"/>
      <c r="K952" s="43"/>
    </row>
    <row r="953" ht="15.75" customHeight="1" spans="1:11">
      <c r="A953" s="4"/>
      <c r="B953" s="4"/>
      <c r="D953" s="42"/>
      <c r="E953" s="42"/>
      <c r="K953" s="43"/>
    </row>
    <row r="954" ht="15.75" customHeight="1" spans="1:11">
      <c r="A954" s="4"/>
      <c r="B954" s="4"/>
      <c r="D954" s="42"/>
      <c r="E954" s="42"/>
      <c r="K954" s="43"/>
    </row>
    <row r="955" ht="15.75" customHeight="1" spans="1:11">
      <c r="A955" s="4"/>
      <c r="B955" s="4"/>
      <c r="D955" s="42"/>
      <c r="E955" s="42"/>
      <c r="K955" s="43"/>
    </row>
    <row r="956" ht="15.75" customHeight="1" spans="1:11">
      <c r="A956" s="4"/>
      <c r="B956" s="4"/>
      <c r="D956" s="42"/>
      <c r="E956" s="42"/>
      <c r="K956" s="43"/>
    </row>
    <row r="957" ht="15.75" customHeight="1" spans="1:11">
      <c r="A957" s="4"/>
      <c r="B957" s="4"/>
      <c r="D957" s="42"/>
      <c r="E957" s="42"/>
      <c r="K957" s="43"/>
    </row>
    <row r="958" ht="15.75" customHeight="1" spans="1:11">
      <c r="A958" s="4"/>
      <c r="B958" s="4"/>
      <c r="D958" s="42"/>
      <c r="E958" s="42"/>
      <c r="K958" s="43"/>
    </row>
    <row r="959" ht="15.75" customHeight="1" spans="1:11">
      <c r="A959" s="4"/>
      <c r="B959" s="4"/>
      <c r="D959" s="42"/>
      <c r="E959" s="42"/>
      <c r="K959" s="43"/>
    </row>
    <row r="960" ht="15.75" customHeight="1" spans="1:11">
      <c r="A960" s="4"/>
      <c r="B960" s="4"/>
      <c r="D960" s="42"/>
      <c r="E960" s="42"/>
      <c r="K960" s="43"/>
    </row>
    <row r="961" ht="15.75" customHeight="1" spans="1:11">
      <c r="A961" s="4"/>
      <c r="B961" s="4"/>
      <c r="D961" s="42"/>
      <c r="E961" s="42"/>
      <c r="K961" s="43"/>
    </row>
    <row r="962" ht="15.75" customHeight="1" spans="1:11">
      <c r="A962" s="4"/>
      <c r="B962" s="4"/>
      <c r="D962" s="42"/>
      <c r="E962" s="42"/>
      <c r="K962" s="43"/>
    </row>
    <row r="963" ht="15.75" customHeight="1" spans="1:11">
      <c r="A963" s="4"/>
      <c r="B963" s="4"/>
      <c r="D963" s="42"/>
      <c r="E963" s="42"/>
      <c r="K963" s="43"/>
    </row>
    <row r="964" ht="15.75" customHeight="1" spans="1:11">
      <c r="A964" s="4"/>
      <c r="B964" s="4"/>
      <c r="D964" s="42"/>
      <c r="E964" s="42"/>
      <c r="K964" s="43"/>
    </row>
    <row r="965" ht="15.75" customHeight="1" spans="1:11">
      <c r="A965" s="4"/>
      <c r="B965" s="4"/>
      <c r="D965" s="42"/>
      <c r="E965" s="42"/>
      <c r="K965" s="43"/>
    </row>
    <row r="966" ht="15.75" customHeight="1" spans="1:11">
      <c r="A966" s="4"/>
      <c r="B966" s="4"/>
      <c r="D966" s="42"/>
      <c r="E966" s="42"/>
      <c r="K966" s="43"/>
    </row>
    <row r="967" ht="15.75" customHeight="1" spans="1:11">
      <c r="A967" s="4"/>
      <c r="B967" s="4"/>
      <c r="D967" s="42"/>
      <c r="E967" s="42"/>
      <c r="K967" s="43"/>
    </row>
    <row r="968" ht="15.75" customHeight="1" spans="1:11">
      <c r="A968" s="4"/>
      <c r="B968" s="4"/>
      <c r="D968" s="42"/>
      <c r="E968" s="42"/>
      <c r="K968" s="43"/>
    </row>
    <row r="969" ht="15.75" customHeight="1" spans="1:11">
      <c r="A969" s="4"/>
      <c r="B969" s="4"/>
      <c r="D969" s="42"/>
      <c r="E969" s="42"/>
      <c r="K969" s="43"/>
    </row>
    <row r="970" ht="15.75" customHeight="1" spans="1:11">
      <c r="A970" s="4"/>
      <c r="B970" s="4"/>
      <c r="D970" s="42"/>
      <c r="E970" s="42"/>
      <c r="K970" s="43"/>
    </row>
    <row r="971" ht="15.75" customHeight="1" spans="1:11">
      <c r="A971" s="4"/>
      <c r="B971" s="4"/>
      <c r="D971" s="42"/>
      <c r="E971" s="42"/>
      <c r="K971" s="43"/>
    </row>
    <row r="972" ht="15.75" customHeight="1" spans="1:11">
      <c r="A972" s="4"/>
      <c r="B972" s="4"/>
      <c r="D972" s="42"/>
      <c r="E972" s="42"/>
      <c r="K972" s="43"/>
    </row>
    <row r="973" ht="15.75" customHeight="1" spans="1:11">
      <c r="A973" s="4"/>
      <c r="B973" s="4"/>
      <c r="D973" s="42"/>
      <c r="E973" s="42"/>
      <c r="K973" s="43"/>
    </row>
    <row r="974" ht="15.75" customHeight="1" spans="1:11">
      <c r="A974" s="4"/>
      <c r="B974" s="4"/>
      <c r="D974" s="42"/>
      <c r="E974" s="42"/>
      <c r="K974" s="43"/>
    </row>
    <row r="975" ht="15.75" customHeight="1" spans="1:11">
      <c r="A975" s="4"/>
      <c r="B975" s="4"/>
      <c r="D975" s="42"/>
      <c r="E975" s="42"/>
      <c r="K975" s="43"/>
    </row>
    <row r="976" ht="15.75" customHeight="1" spans="1:11">
      <c r="A976" s="4"/>
      <c r="B976" s="4"/>
      <c r="D976" s="42"/>
      <c r="E976" s="42"/>
      <c r="K976" s="43"/>
    </row>
    <row r="977" ht="15.75" customHeight="1" spans="1:11">
      <c r="A977" s="4"/>
      <c r="B977" s="4"/>
      <c r="D977" s="42"/>
      <c r="E977" s="42"/>
      <c r="K977" s="43"/>
    </row>
    <row r="978" ht="15.75" customHeight="1" spans="1:11">
      <c r="A978" s="4"/>
      <c r="B978" s="4"/>
      <c r="D978" s="42"/>
      <c r="E978" s="42"/>
      <c r="K978" s="43"/>
    </row>
    <row r="979" ht="15.75" customHeight="1" spans="1:11">
      <c r="A979" s="4"/>
      <c r="B979" s="4"/>
      <c r="D979" s="42"/>
      <c r="E979" s="42"/>
      <c r="K979" s="43"/>
    </row>
    <row r="980" ht="15.75" customHeight="1" spans="1:11">
      <c r="A980" s="4"/>
      <c r="B980" s="4"/>
      <c r="D980" s="42"/>
      <c r="E980" s="42"/>
      <c r="K980" s="43"/>
    </row>
    <row r="981" ht="15.75" customHeight="1" spans="1:11">
      <c r="A981" s="4"/>
      <c r="B981" s="4"/>
      <c r="D981" s="42"/>
      <c r="E981" s="42"/>
      <c r="K981" s="43"/>
    </row>
    <row r="982" ht="15.75" customHeight="1" spans="1:11">
      <c r="A982" s="4"/>
      <c r="B982" s="4"/>
      <c r="D982" s="42"/>
      <c r="E982" s="42"/>
      <c r="K982" s="43"/>
    </row>
    <row r="983" ht="15.75" customHeight="1" spans="1:11">
      <c r="A983" s="4"/>
      <c r="B983" s="4"/>
      <c r="D983" s="42"/>
      <c r="E983" s="42"/>
      <c r="K983" s="43"/>
    </row>
    <row r="984" ht="15.75" customHeight="1" spans="1:11">
      <c r="A984" s="4"/>
      <c r="B984" s="4"/>
      <c r="D984" s="42"/>
      <c r="E984" s="42"/>
      <c r="K984" s="43"/>
    </row>
    <row r="985" ht="15.75" customHeight="1" spans="1:11">
      <c r="A985" s="4"/>
      <c r="B985" s="4"/>
      <c r="D985" s="42"/>
      <c r="E985" s="42"/>
      <c r="K985" s="43"/>
    </row>
    <row r="986" ht="15.75" customHeight="1" spans="1:11">
      <c r="A986" s="4"/>
      <c r="B986" s="4"/>
      <c r="D986" s="42"/>
      <c r="E986" s="42"/>
      <c r="K986" s="43"/>
    </row>
    <row r="987" ht="15.75" customHeight="1" spans="1:11">
      <c r="A987" s="4"/>
      <c r="B987" s="4"/>
      <c r="D987" s="42"/>
      <c r="E987" s="42"/>
      <c r="K987" s="43"/>
    </row>
    <row r="988" ht="15.75" customHeight="1" spans="1:11">
      <c r="A988" s="4"/>
      <c r="B988" s="4"/>
      <c r="D988" s="42"/>
      <c r="E988" s="42"/>
      <c r="K988" s="43"/>
    </row>
    <row r="989" ht="15.75" customHeight="1" spans="1:11">
      <c r="A989" s="4"/>
      <c r="B989" s="4"/>
      <c r="D989" s="42"/>
      <c r="E989" s="42"/>
      <c r="K989" s="43"/>
    </row>
    <row r="990" ht="15.75" customHeight="1" spans="1:11">
      <c r="A990" s="4"/>
      <c r="B990" s="4"/>
      <c r="D990" s="42"/>
      <c r="E990" s="42"/>
      <c r="K990" s="43"/>
    </row>
    <row r="991" ht="15.75" customHeight="1" spans="1:11">
      <c r="A991" s="4"/>
      <c r="B991" s="4"/>
      <c r="D991" s="42"/>
      <c r="E991" s="42"/>
      <c r="K991" s="43"/>
    </row>
    <row r="992" ht="15.75" customHeight="1" spans="1:11">
      <c r="A992" s="4"/>
      <c r="B992" s="4"/>
      <c r="D992" s="42"/>
      <c r="E992" s="42"/>
      <c r="K992" s="43"/>
    </row>
    <row r="993" ht="15.75" customHeight="1" spans="1:11">
      <c r="A993" s="4"/>
      <c r="B993" s="4"/>
      <c r="D993" s="42"/>
      <c r="E993" s="42"/>
      <c r="K993" s="43"/>
    </row>
    <row r="994" ht="15.75" customHeight="1" spans="1:11">
      <c r="A994" s="4"/>
      <c r="B994" s="4"/>
      <c r="D994" s="42"/>
      <c r="E994" s="42"/>
      <c r="K994" s="43"/>
    </row>
    <row r="995" ht="15.75" customHeight="1" spans="1:11">
      <c r="A995" s="4"/>
      <c r="B995" s="4"/>
      <c r="D995" s="42"/>
      <c r="E995" s="42"/>
      <c r="K995" s="43"/>
    </row>
    <row r="996" ht="15.75" customHeight="1" spans="1:11">
      <c r="A996" s="4"/>
      <c r="B996" s="4"/>
      <c r="D996" s="42"/>
      <c r="E996" s="42"/>
      <c r="K996" s="43"/>
    </row>
    <row r="997" ht="15.75" customHeight="1" spans="1:11">
      <c r="A997" s="4"/>
      <c r="B997" s="4"/>
      <c r="D997" s="42"/>
      <c r="E997" s="42"/>
      <c r="K997" s="43"/>
    </row>
    <row r="998" ht="15.75" customHeight="1" spans="1:11">
      <c r="A998" s="4"/>
      <c r="B998" s="4"/>
      <c r="D998" s="42"/>
      <c r="E998" s="42"/>
      <c r="K998" s="43"/>
    </row>
    <row r="999" ht="15.75" customHeight="1" spans="1:11">
      <c r="A999" s="4"/>
      <c r="B999" s="4"/>
      <c r="D999" s="42"/>
      <c r="E999" s="42"/>
      <c r="K999" s="43"/>
    </row>
    <row r="1000" ht="15.75" customHeight="1" spans="1:11">
      <c r="A1000" s="4"/>
      <c r="B1000" s="4"/>
      <c r="D1000" s="42"/>
      <c r="E1000" s="42"/>
      <c r="K1000" s="43"/>
    </row>
  </sheetData>
  <mergeCells count="2">
    <mergeCell ref="P14:Q14"/>
    <mergeCell ref="R9:R12"/>
  </mergeCells>
  <pageMargins left="0.75" right="0.75" top="1" bottom="1" header="0" footer="0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FROM SPLIT TIMES</vt:lpstr>
      <vt:lpstr>From speed-time curves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de Microsoft Office</dc:creator>
  <cp:lastModifiedBy>冇钱</cp:lastModifiedBy>
  <dcterms:created xsi:type="dcterms:W3CDTF">2017-12-11T03:32:00Z</dcterms:created>
  <dcterms:modified xsi:type="dcterms:W3CDTF">2025-08-24T01:13:46Z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65734137C601DF74CAF6A9687F05E6D0_42</vt:lpwstr>
  </property>
  <property fmtid="{D5CDD505-2E9C-101B-9397-08002B2CF9AE}" pid="3" name="KSOProductBuildVer">
    <vt:lpwstr>2052-12.1.21861.21861</vt:lpwstr>
  </property>
</Properties>
</file>