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wdp" ContentType="image/vnd.ms-photo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9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bm1/Desktop/"/>
    </mc:Choice>
  </mc:AlternateContent>
  <bookViews>
    <workbookView xWindow="740" yWindow="460" windowWidth="50460" windowHeight="28340" tabRatio="876"/>
  </bookViews>
  <sheets>
    <sheet name="FVP profile" sheetId="1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6" l="1"/>
  <c r="G11" i="16"/>
  <c r="I5" i="16"/>
  <c r="H11" i="16"/>
  <c r="I11" i="16"/>
  <c r="J11" i="16"/>
  <c r="C9" i="16"/>
  <c r="G9" i="16"/>
  <c r="H9" i="16"/>
  <c r="I9" i="16"/>
  <c r="J9" i="16"/>
  <c r="C10" i="16"/>
  <c r="G10" i="16"/>
  <c r="H10" i="16"/>
  <c r="I10" i="16"/>
  <c r="J10" i="16"/>
  <c r="C12" i="16"/>
  <c r="G12" i="16"/>
  <c r="H12" i="16"/>
  <c r="I12" i="16"/>
  <c r="J12" i="16"/>
  <c r="U13" i="16"/>
  <c r="C8" i="16"/>
  <c r="G8" i="16"/>
  <c r="H8" i="16"/>
  <c r="I8" i="16"/>
  <c r="L9" i="16"/>
  <c r="L11" i="16"/>
  <c r="L13" i="16"/>
  <c r="L14" i="16"/>
  <c r="L15" i="16"/>
  <c r="S16" i="16"/>
  <c r="T16" i="16"/>
  <c r="L16" i="16"/>
  <c r="J8" i="16"/>
  <c r="L12" i="16"/>
  <c r="U16" i="16"/>
  <c r="F36" i="16"/>
  <c r="F40" i="16"/>
  <c r="U4" i="16"/>
  <c r="S7" i="16"/>
  <c r="T7" i="16"/>
  <c r="U7" i="16"/>
  <c r="F27" i="16"/>
  <c r="F31" i="16"/>
  <c r="D23" i="16"/>
  <c r="D21" i="16"/>
  <c r="D19" i="16"/>
  <c r="D17" i="16"/>
  <c r="A16" i="16"/>
  <c r="L7" i="16"/>
  <c r="L8" i="16"/>
  <c r="Y24" i="16"/>
  <c r="L10" i="16"/>
  <c r="F17" i="16"/>
  <c r="F23" i="16"/>
  <c r="F21" i="16"/>
  <c r="X25" i="16"/>
  <c r="F19" i="16"/>
  <c r="Z7" i="16"/>
  <c r="AA7" i="16"/>
  <c r="X10" i="16"/>
  <c r="Y10" i="16"/>
  <c r="Z16" i="16"/>
  <c r="AA16" i="16"/>
  <c r="X19" i="16"/>
  <c r="Y19" i="16"/>
  <c r="Y18" i="16"/>
  <c r="Y9" i="16"/>
</calcChain>
</file>

<file path=xl/sharedStrings.xml><?xml version="1.0" encoding="utf-8"?>
<sst xmlns="http://schemas.openxmlformats.org/spreadsheetml/2006/main" count="71" uniqueCount="58">
  <si>
    <t>Condition (% BW)</t>
  </si>
  <si>
    <t>r²</t>
  </si>
  <si>
    <t>r</t>
  </si>
  <si>
    <t>Hmax (m)</t>
  </si>
  <si>
    <t>F (N)</t>
  </si>
  <si>
    <t>P (W)</t>
  </si>
  <si>
    <t>Pmax (W)</t>
  </si>
  <si>
    <t>Fo (N)</t>
  </si>
  <si>
    <t>2 points</t>
  </si>
  <si>
    <t>V (m.s-1)</t>
  </si>
  <si>
    <t>Fo (N/kg)</t>
  </si>
  <si>
    <t>Sfv (N.s/m/kg)</t>
  </si>
  <si>
    <t>Sfv (N.s/m)</t>
  </si>
  <si>
    <t>alpha</t>
  </si>
  <si>
    <t>X</t>
  </si>
  <si>
    <t>pente OPT</t>
  </si>
  <si>
    <t>pente (% PenteOPT)</t>
  </si>
  <si>
    <t>relation fv opt avec mm Pmax</t>
  </si>
  <si>
    <t>y=ax+b</t>
  </si>
  <si>
    <t>b (F0)</t>
  </si>
  <si>
    <t>V0</t>
  </si>
  <si>
    <t>x</t>
  </si>
  <si>
    <t>y</t>
  </si>
  <si>
    <t>Date</t>
  </si>
  <si>
    <t>Pmax (W/kg)</t>
  </si>
  <si>
    <t>Time</t>
  </si>
  <si>
    <t>Additional Mass (kg)</t>
  </si>
  <si>
    <t>Total Mass (kg)</t>
  </si>
  <si>
    <t>NAME</t>
  </si>
  <si>
    <t>Firstname</t>
  </si>
  <si>
    <t xml:space="preserve">Body Mass (kg) : </t>
  </si>
  <si>
    <t xml:space="preserve">Lower limb length (m) : </t>
  </si>
  <si>
    <t xml:space="preserve"> of the optimal</t>
  </si>
  <si>
    <t>of the optimal</t>
  </si>
  <si>
    <t>Sfv opt (N.s/m/kg)</t>
  </si>
  <si>
    <t>jean-benoit.morin@unice.fr</t>
  </si>
  <si>
    <t>pierre.samozino@univ-savoie.fr</t>
  </si>
  <si>
    <t>H Trial1 (m)</t>
  </si>
  <si>
    <t>H Trial2 (m)</t>
  </si>
  <si>
    <t>H Trial3 (m)</t>
  </si>
  <si>
    <t xml:space="preserve">Initial height Hi (m) : </t>
  </si>
  <si>
    <t xml:space="preserve">Push-off distance Hpo (m) : </t>
  </si>
  <si>
    <t>BACK OFFICE DON'T MODIFY</t>
  </si>
  <si>
    <t>SCIENTIFIC BASES:</t>
  </si>
  <si>
    <t>Samozino et al. 2008</t>
  </si>
  <si>
    <t>Samozino et al. 2010</t>
  </si>
  <si>
    <t>Samozino et al. 2012</t>
  </si>
  <si>
    <t>Samozino et al. 2016</t>
  </si>
  <si>
    <t>https://www.researchgate.net/publication/23254945_A_simple_method_for_measuring_force_velocity_and_power_output_during_squat_jump</t>
  </si>
  <si>
    <t>https://www.researchgate.net/publication/41172792_Jumping_ability_A_theoretical_integrative_approach</t>
  </si>
  <si>
    <t>https://www.researchgate.net/publication/258522939_Force-Velocity_Profile_Imbalance_Determination_and_Effect_on_Lower_Limb_Ballistic_Performance</t>
  </si>
  <si>
    <t>ABSTRACTS BELOW, free Download via these links</t>
  </si>
  <si>
    <t>F-v Profile for 30° =</t>
  </si>
  <si>
    <t>F-v Profile for 90° =</t>
  </si>
  <si>
    <t>Vo (m/s)</t>
  </si>
  <si>
    <t>Samozino et al. 2014</t>
  </si>
  <si>
    <t xml:space="preserve">https://www.researchgate.net/publication/51508458_Optimal_Force-Velocity_Profile_in_Ballistic_Movements-Altius </t>
  </si>
  <si>
    <t>https://www.researchgate.net/publication/287995954_Interpreting_Power-Force-Velocity_Profiles_for_Individualized_and_Specific_Training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</si>
</sst>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Tahoma"/>
      <family val="2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</font>
    <font>
      <b/>
      <i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2" fontId="0" fillId="2" borderId="0" xfId="0" applyNumberFormat="1" applyFill="1"/>
    <xf numFmtId="0" fontId="12" fillId="3" borderId="8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2" fillId="4" borderId="19" xfId="0" applyNumberFormat="1" applyFont="1" applyFill="1" applyBorder="1" applyAlignment="1">
      <alignment horizontal="center"/>
    </xf>
    <xf numFmtId="2" fontId="2" fillId="4" borderId="20" xfId="0" applyNumberFormat="1" applyFont="1" applyFill="1" applyBorder="1" applyAlignment="1">
      <alignment horizontal="center"/>
    </xf>
    <xf numFmtId="1" fontId="2" fillId="4" borderId="20" xfId="0" applyNumberFormat="1" applyFont="1" applyFill="1" applyBorder="1" applyAlignment="1">
      <alignment horizontal="center"/>
    </xf>
    <xf numFmtId="165" fontId="2" fillId="4" borderId="20" xfId="0" applyNumberFormat="1" applyFont="1" applyFill="1" applyBorder="1" applyAlignment="1">
      <alignment horizontal="center"/>
    </xf>
    <xf numFmtId="165" fontId="2" fillId="4" borderId="7" xfId="0" applyNumberFormat="1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11" borderId="0" xfId="0" applyFill="1"/>
    <xf numFmtId="0" fontId="15" fillId="2" borderId="0" xfId="4" applyFill="1"/>
    <xf numFmtId="0" fontId="0" fillId="12" borderId="0" xfId="0" applyFill="1"/>
    <xf numFmtId="0" fontId="0" fillId="12" borderId="0" xfId="0" applyFill="1" applyAlignment="1">
      <alignment horizontal="center"/>
    </xf>
    <xf numFmtId="164" fontId="0" fillId="12" borderId="0" xfId="0" applyNumberFormat="1" applyFill="1" applyAlignment="1">
      <alignment horizontal="center"/>
    </xf>
    <xf numFmtId="2" fontId="0" fillId="12" borderId="0" xfId="0" applyNumberFormat="1" applyFill="1" applyAlignment="1">
      <alignment horizontal="center"/>
    </xf>
    <xf numFmtId="166" fontId="0" fillId="12" borderId="0" xfId="1" applyNumberFormat="1" applyFont="1" applyFill="1" applyAlignment="1">
      <alignment horizontal="center"/>
    </xf>
    <xf numFmtId="2" fontId="0" fillId="12" borderId="0" xfId="0" applyNumberFormat="1" applyFill="1"/>
    <xf numFmtId="1" fontId="9" fillId="12" borderId="0" xfId="0" applyNumberFormat="1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165" fontId="9" fillId="12" borderId="0" xfId="0" applyNumberFormat="1" applyFont="1" applyFill="1" applyBorder="1" applyAlignment="1">
      <alignment horizontal="center"/>
    </xf>
    <xf numFmtId="1" fontId="9" fillId="12" borderId="0" xfId="0" applyNumberFormat="1" applyFont="1" applyFill="1" applyAlignment="1">
      <alignment horizontal="center"/>
    </xf>
    <xf numFmtId="2" fontId="9" fillId="12" borderId="0" xfId="0" applyNumberFormat="1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2" fillId="0" borderId="0" xfId="0" applyFont="1" applyFill="1"/>
    <xf numFmtId="0" fontId="0" fillId="8" borderId="0" xfId="0" applyFill="1"/>
    <xf numFmtId="0" fontId="0" fillId="2" borderId="0" xfId="0" applyFill="1" applyAlignment="1">
      <alignment vertical="center"/>
    </xf>
    <xf numFmtId="0" fontId="15" fillId="2" borderId="0" xfId="4" applyFill="1" applyAlignment="1">
      <alignment vertical="center"/>
    </xf>
    <xf numFmtId="0" fontId="0" fillId="11" borderId="0" xfId="0" applyFill="1" applyAlignment="1">
      <alignment vertical="center"/>
    </xf>
    <xf numFmtId="0" fontId="0" fillId="12" borderId="0" xfId="0" applyFill="1" applyAlignment="1">
      <alignment vertical="center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15" fillId="8" borderId="0" xfId="4" applyFill="1" applyAlignment="1">
      <alignment vertical="center"/>
    </xf>
    <xf numFmtId="0" fontId="3" fillId="0" borderId="11" xfId="0" applyNumberFormat="1" applyFont="1" applyFill="1" applyBorder="1" applyAlignment="1" applyProtection="1">
      <alignment horizontal="center"/>
      <protection locked="0"/>
    </xf>
    <xf numFmtId="0" fontId="0" fillId="10" borderId="27" xfId="0" applyFont="1" applyFill="1" applyBorder="1" applyAlignment="1" applyProtection="1">
      <alignment horizontal="center"/>
      <protection locked="0"/>
    </xf>
    <xf numFmtId="0" fontId="0" fillId="10" borderId="28" xfId="0" applyFont="1" applyFill="1" applyBorder="1" applyAlignment="1" applyProtection="1">
      <alignment horizontal="center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0" fontId="3" fillId="10" borderId="12" xfId="0" applyNumberFormat="1" applyFont="1" applyFill="1" applyBorder="1" applyAlignment="1" applyProtection="1">
      <alignment horizontal="center"/>
      <protection locked="0"/>
    </xf>
    <xf numFmtId="165" fontId="6" fillId="4" borderId="12" xfId="1" applyNumberFormat="1" applyFont="1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165" fontId="0" fillId="4" borderId="12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0" fontId="4" fillId="8" borderId="6" xfId="0" applyFon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4" fontId="0" fillId="2" borderId="19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1" fillId="8" borderId="0" xfId="0" applyFont="1" applyFill="1" applyAlignment="1">
      <alignment vertical="center"/>
    </xf>
    <xf numFmtId="0" fontId="0" fillId="12" borderId="0" xfId="0" applyFill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9" fontId="14" fillId="7" borderId="3" xfId="0" applyNumberFormat="1" applyFont="1" applyFill="1" applyBorder="1" applyAlignment="1">
      <alignment horizontal="center" vertical="center"/>
    </xf>
    <xf numFmtId="9" fontId="14" fillId="7" borderId="17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9" fontId="8" fillId="9" borderId="3" xfId="0" applyNumberFormat="1" applyFont="1" applyFill="1" applyBorder="1" applyAlignment="1">
      <alignment horizontal="center" vertical="center"/>
    </xf>
    <xf numFmtId="9" fontId="8" fillId="9" borderId="17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165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</cellXfs>
  <cellStyles count="5">
    <cellStyle name="Lien hypertexte" xfId="2" builtinId="8" hidden="1"/>
    <cellStyle name="Lien hypertexte" xfId="4" builtinId="8"/>
    <cellStyle name="Lien hypertexte visité" xfId="3" builtinId="9" hidden="1"/>
    <cellStyle name="Normal" xfId="0" builtinId="0"/>
    <cellStyle name="Pourcentag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86565291275"/>
          <c:y val="0.079114046297169"/>
          <c:w val="0.781003644721467"/>
          <c:h val="0.734178349637729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F20884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rgbClr val="F20884"/>
                </a:solidFill>
                <a:prstDash val="sysDash"/>
              </a:ln>
            </c:spPr>
          </c:dPt>
          <c:xVal>
            <c:numRef>
              <c:f>'FVP profile'!$X$9:$X$10</c:f>
              <c:numCache>
                <c:formatCode>0.00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'FVP profile'!$Y$9:$Y$10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0000D4"/>
              </a:solidFill>
              <a:prstDash val="sysDash"/>
            </a:ln>
          </c:spPr>
          <c:marker>
            <c:symbol val="none"/>
          </c:marker>
          <c:xVal>
            <c:numRef>
              <c:f>'FVP profile'!$X$18:$X$19</c:f>
              <c:numCache>
                <c:formatCode>0.00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'FVP profile'!$Y$18:$Y$19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ser>
          <c:idx val="3"/>
          <c:order val="2"/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'FVP profile'!$X$24:$X$25</c:f>
              <c:numCache>
                <c:formatCode>0.00</c:formatCode>
                <c:ptCount val="2"/>
                <c:pt idx="0" formatCode="0.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'FVP profile'!$Y$24:$Y$25</c:f>
              <c:numCache>
                <c:formatCode>General</c:formatCode>
                <c:ptCount val="2"/>
                <c:pt idx="0" formatCode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8318624"/>
        <c:axId val="-2097825712"/>
      </c:scatterChart>
      <c:valAx>
        <c:axId val="-211831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Velocity (m/s)</a:t>
                </a:r>
              </a:p>
            </c:rich>
          </c:tx>
          <c:layout>
            <c:manualLayout>
              <c:xMode val="edge"/>
              <c:yMode val="edge"/>
              <c:x val="0.419780192383604"/>
              <c:y val="0.9011245390212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2097825712"/>
        <c:crosses val="autoZero"/>
        <c:crossBetween val="midCat"/>
      </c:valAx>
      <c:valAx>
        <c:axId val="-2097825712"/>
        <c:scaling>
          <c:orientation val="minMax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Force (N/kg)</a:t>
                </a:r>
              </a:p>
            </c:rich>
          </c:tx>
          <c:layout>
            <c:manualLayout>
              <c:xMode val="edge"/>
              <c:yMode val="edge"/>
              <c:x val="0.0331951052292606"/>
              <c:y val="0.4027790790391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21183186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984251969" l="0.75" r="0.75" t="0.984251969" header="0.492125984500001" footer="0.4921259845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767798776937"/>
          <c:y val="0.078369935945588"/>
          <c:w val="0.767624754863136"/>
          <c:h val="0.80250814408282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2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08516477868465"/>
                  <c:y val="-0.69740750403187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'FVP profile'!$I$8:$I$13</c:f>
              <c:numCache>
                <c:formatCode>0.00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xVal>
          <c:yVal>
            <c:numRef>
              <c:f>'FVP profile'!$H$8:$H$13</c:f>
              <c:numCache>
                <c:formatCode>0.0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8825536"/>
        <c:axId val="-2076422912"/>
      </c:scatterChart>
      <c:valAx>
        <c:axId val="-211882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Velocity (m/s)</a:t>
                </a:r>
              </a:p>
            </c:rich>
          </c:tx>
          <c:layout>
            <c:manualLayout>
              <c:xMode val="edge"/>
              <c:yMode val="edge"/>
              <c:x val="0.706986904052137"/>
              <c:y val="0.9366864956927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2076422912"/>
        <c:crosses val="autoZero"/>
        <c:crossBetween val="midCat"/>
      </c:valAx>
      <c:valAx>
        <c:axId val="-2076422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Force (N)</a:t>
                </a:r>
              </a:p>
            </c:rich>
          </c:tx>
          <c:layout>
            <c:manualLayout>
              <c:xMode val="edge"/>
              <c:yMode val="edge"/>
              <c:x val="0.0331950412203696"/>
              <c:y val="0.402779354775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21188255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984251969" l="0.75" r="0.75" t="0.984251969" header="0.492125984500001" footer="0.4921259845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8.tiff"/><Relationship Id="rId12" Type="http://schemas.openxmlformats.org/officeDocument/2006/relationships/image" Target="../media/image9.tiff"/><Relationship Id="rId13" Type="http://schemas.openxmlformats.org/officeDocument/2006/relationships/image" Target="../media/image10.png"/><Relationship Id="rId1" Type="http://schemas.openxmlformats.org/officeDocument/2006/relationships/chart" Target="../charts/chart1.xml"/><Relationship Id="rId2" Type="http://schemas.openxmlformats.org/officeDocument/2006/relationships/image" Target="../media/image1.jpeg"/><Relationship Id="rId3" Type="http://schemas.openxmlformats.org/officeDocument/2006/relationships/chart" Target="../charts/chart2.xml"/><Relationship Id="rId4" Type="http://schemas.openxmlformats.org/officeDocument/2006/relationships/image" Target="../media/image2.jpeg"/><Relationship Id="rId5" Type="http://schemas.microsoft.com/office/2007/relationships/hdphoto" Target="../media/hdphoto1.wdp"/><Relationship Id="rId6" Type="http://schemas.openxmlformats.org/officeDocument/2006/relationships/image" Target="../media/image3.png"/><Relationship Id="rId7" Type="http://schemas.openxmlformats.org/officeDocument/2006/relationships/image" Target="../media/image4.png"/><Relationship Id="rId8" Type="http://schemas.openxmlformats.org/officeDocument/2006/relationships/image" Target="../media/image5.png"/><Relationship Id="rId9" Type="http://schemas.openxmlformats.org/officeDocument/2006/relationships/image" Target="../media/image6.png"/><Relationship Id="rId10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16</xdr:row>
      <xdr:rowOff>0</xdr:rowOff>
    </xdr:from>
    <xdr:to>
      <xdr:col>12</xdr:col>
      <xdr:colOff>38100</xdr:colOff>
      <xdr:row>41</xdr:row>
      <xdr:rowOff>152400</xdr:rowOff>
    </xdr:to>
    <xdr:graphicFrame macro="">
      <xdr:nvGraphicFramePr>
        <xdr:cNvPr id="3893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393700</xdr:colOff>
      <xdr:row>32</xdr:row>
      <xdr:rowOff>127000</xdr:rowOff>
    </xdr:from>
    <xdr:to>
      <xdr:col>4</xdr:col>
      <xdr:colOff>50800</xdr:colOff>
      <xdr:row>42</xdr:row>
      <xdr:rowOff>101600</xdr:rowOff>
    </xdr:to>
    <xdr:pic>
      <xdr:nvPicPr>
        <xdr:cNvPr id="389363" name="Picture 3" descr="saut homm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21300" y="5257800"/>
          <a:ext cx="60960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137583</xdr:rowOff>
    </xdr:from>
    <xdr:to>
      <xdr:col>2</xdr:col>
      <xdr:colOff>1447800</xdr:colOff>
      <xdr:row>41</xdr:row>
      <xdr:rowOff>152400</xdr:rowOff>
    </xdr:to>
    <xdr:graphicFrame macro="">
      <xdr:nvGraphicFramePr>
        <xdr:cNvPr id="38936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84517</xdr:colOff>
      <xdr:row>24</xdr:row>
      <xdr:rowOff>13657</xdr:rowOff>
    </xdr:from>
    <xdr:to>
      <xdr:col>5</xdr:col>
      <xdr:colOff>2539</xdr:colOff>
      <xdr:row>28</xdr:row>
      <xdr:rowOff>116418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68850" y="4130574"/>
          <a:ext cx="715582" cy="716594"/>
        </a:xfrm>
        <a:prstGeom prst="rect">
          <a:avLst/>
        </a:prstGeom>
      </xdr:spPr>
    </xdr:pic>
    <xdr:clientData/>
  </xdr:twoCellAnchor>
  <xdr:twoCellAnchor editAs="oneCell">
    <xdr:from>
      <xdr:col>12</xdr:col>
      <xdr:colOff>229308</xdr:colOff>
      <xdr:row>0</xdr:row>
      <xdr:rowOff>1</xdr:rowOff>
    </xdr:from>
    <xdr:to>
      <xdr:col>16</xdr:col>
      <xdr:colOff>83189</xdr:colOff>
      <xdr:row>52</xdr:row>
      <xdr:rowOff>201084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54808" y="1"/>
          <a:ext cx="3960214" cy="9292166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222251</xdr:colOff>
      <xdr:row>55</xdr:row>
      <xdr:rowOff>105832</xdr:rowOff>
    </xdr:from>
    <xdr:to>
      <xdr:col>9</xdr:col>
      <xdr:colOff>687916</xdr:colOff>
      <xdr:row>92</xdr:row>
      <xdr:rowOff>84667</xdr:rowOff>
    </xdr:to>
    <xdr:pic>
      <xdr:nvPicPr>
        <xdr:cNvPr id="4" name="Image 3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61584" y="9376832"/>
          <a:ext cx="9588499" cy="6244168"/>
        </a:xfrm>
        <a:prstGeom prst="rect">
          <a:avLst/>
        </a:prstGeom>
      </xdr:spPr>
    </xdr:pic>
    <xdr:clientData/>
  </xdr:twoCellAnchor>
  <xdr:twoCellAnchor editAs="oneCell">
    <xdr:from>
      <xdr:col>1</xdr:col>
      <xdr:colOff>230718</xdr:colOff>
      <xdr:row>177</xdr:row>
      <xdr:rowOff>112182</xdr:rowOff>
    </xdr:from>
    <xdr:to>
      <xdr:col>9</xdr:col>
      <xdr:colOff>728133</xdr:colOff>
      <xdr:row>228</xdr:row>
      <xdr:rowOff>102160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9768" y="30001632"/>
          <a:ext cx="8695265" cy="8410078"/>
        </a:xfrm>
        <a:prstGeom prst="rect">
          <a:avLst/>
        </a:prstGeom>
      </xdr:spPr>
    </xdr:pic>
    <xdr:clientData/>
  </xdr:twoCellAnchor>
  <xdr:twoCellAnchor editAs="oneCell">
    <xdr:from>
      <xdr:col>1</xdr:col>
      <xdr:colOff>222249</xdr:colOff>
      <xdr:row>93</xdr:row>
      <xdr:rowOff>158748</xdr:rowOff>
    </xdr:from>
    <xdr:to>
      <xdr:col>9</xdr:col>
      <xdr:colOff>719667</xdr:colOff>
      <xdr:row>131</xdr:row>
      <xdr:rowOff>94483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61582" y="15864415"/>
          <a:ext cx="9620252" cy="6370401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201084</xdr:colOff>
      <xdr:row>133</xdr:row>
      <xdr:rowOff>4234</xdr:rowOff>
    </xdr:from>
    <xdr:to>
      <xdr:col>9</xdr:col>
      <xdr:colOff>762000</xdr:colOff>
      <xdr:row>176</xdr:row>
      <xdr:rowOff>29410</xdr:rowOff>
    </xdr:to>
    <xdr:pic>
      <xdr:nvPicPr>
        <xdr:cNvPr id="8" name="Image 7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90134" y="22629284"/>
          <a:ext cx="8758766" cy="7124476"/>
        </a:xfrm>
        <a:prstGeom prst="rect">
          <a:avLst/>
        </a:prstGeom>
      </xdr:spPr>
    </xdr:pic>
    <xdr:clientData/>
  </xdr:twoCellAnchor>
  <xdr:twoCellAnchor editAs="oneCell">
    <xdr:from>
      <xdr:col>9</xdr:col>
      <xdr:colOff>548218</xdr:colOff>
      <xdr:row>49</xdr:row>
      <xdr:rowOff>146050</xdr:rowOff>
    </xdr:from>
    <xdr:to>
      <xdr:col>10</xdr:col>
      <xdr:colOff>656167</xdr:colOff>
      <xdr:row>53</xdr:row>
      <xdr:rowOff>194733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35118" y="8477250"/>
          <a:ext cx="901699" cy="1032933"/>
        </a:xfrm>
        <a:prstGeom prst="rect">
          <a:avLst/>
        </a:prstGeom>
      </xdr:spPr>
    </xdr:pic>
    <xdr:clientData/>
  </xdr:twoCellAnchor>
  <xdr:twoCellAnchor editAs="oneCell">
    <xdr:from>
      <xdr:col>3</xdr:col>
      <xdr:colOff>40217</xdr:colOff>
      <xdr:row>28</xdr:row>
      <xdr:rowOff>127000</xdr:rowOff>
    </xdr:from>
    <xdr:to>
      <xdr:col>4</xdr:col>
      <xdr:colOff>463551</xdr:colOff>
      <xdr:row>32</xdr:row>
      <xdr:rowOff>148167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72050" y="4857750"/>
          <a:ext cx="1375834" cy="687917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229</xdr:row>
      <xdr:rowOff>129750</xdr:rowOff>
    </xdr:from>
    <xdr:to>
      <xdr:col>9</xdr:col>
      <xdr:colOff>742950</xdr:colOff>
      <xdr:row>258</xdr:row>
      <xdr:rowOff>145050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38604400"/>
          <a:ext cx="8686800" cy="480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searchgate.net/publication/23254945_A_simple_method_for_measuring_force_velocity_and_power_output_during_squat_jump" TargetMode="External"/><Relationship Id="rId4" Type="http://schemas.openxmlformats.org/officeDocument/2006/relationships/hyperlink" Target="https://www.researchgate.net/publication/41172792_Jumping_ability_A_theoretical_integrative_approach" TargetMode="External"/><Relationship Id="rId5" Type="http://schemas.openxmlformats.org/officeDocument/2006/relationships/hyperlink" Target="https://www.researchgate.net/publication/258522939_Force-Velocity_Profile_Imbalance_Determination_and_Effect_on_Lower_Limb_Ballistic_Performance" TargetMode="External"/><Relationship Id="rId6" Type="http://schemas.openxmlformats.org/officeDocument/2006/relationships/hyperlink" Target="https://www.researchgate.net/publication/51508458_Optimal_Force-Velocity_Profile_in_Ballistic_Movements-Altius" TargetMode="External"/><Relationship Id="rId7" Type="http://schemas.openxmlformats.org/officeDocument/2006/relationships/hyperlink" Target="https://www.researchgate.net/publication/287995954_Interpreting_Power-Force-Velocity_Profiles_for_Individualized_and_Specific_Training" TargetMode="External"/><Relationship Id="rId8" Type="http://schemas.openxmlformats.org/officeDocument/2006/relationships/drawing" Target="../drawings/drawing1.xml"/><Relationship Id="rId1" Type="http://schemas.openxmlformats.org/officeDocument/2006/relationships/hyperlink" Target="mailto:jean-benoit.morin@unice.fr" TargetMode="External"/><Relationship Id="rId2" Type="http://schemas.openxmlformats.org/officeDocument/2006/relationships/hyperlink" Target="mailto:pierre.samozino@univ-savoi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782"/>
  <sheetViews>
    <sheetView tabSelected="1" zoomScale="170" zoomScaleNormal="170" zoomScalePageLayoutView="170" workbookViewId="0">
      <selection activeCell="B8" sqref="B8:B12"/>
    </sheetView>
  </sheetViews>
  <sheetFormatPr baseColWidth="10" defaultRowHeight="13" x14ac:dyDescent="0.15"/>
  <cols>
    <col min="1" max="1" width="18.83203125" bestFit="1" customWidth="1"/>
    <col min="2" max="2" width="26" bestFit="1" customWidth="1"/>
    <col min="3" max="3" width="19.83203125" customWidth="1"/>
    <col min="4" max="4" width="12.5" customWidth="1"/>
    <col min="5" max="5" width="10.83203125" customWidth="1"/>
    <col min="6" max="7" width="12.5" customWidth="1"/>
    <col min="8" max="8" width="12" customWidth="1"/>
    <col min="9" max="9" width="13.6640625" bestFit="1" customWidth="1"/>
    <col min="11" max="11" width="17.1640625" style="1" bestFit="1" customWidth="1"/>
    <col min="14" max="14" width="13.83203125" style="33" bestFit="1" customWidth="1"/>
    <col min="15" max="15" width="10.83203125" style="33"/>
    <col min="16" max="16" width="18.33203125" style="33" bestFit="1" customWidth="1"/>
    <col min="17" max="18" width="10.83203125" style="33"/>
    <col min="25" max="25" width="12.5" bestFit="1" customWidth="1"/>
  </cols>
  <sheetData>
    <row r="1" spans="1:28" ht="14" thickBot="1" x14ac:dyDescent="0.2">
      <c r="A1" s="9" t="s">
        <v>23</v>
      </c>
      <c r="B1" s="6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S1" s="73" t="s">
        <v>42</v>
      </c>
      <c r="T1" s="73"/>
      <c r="U1" s="73"/>
      <c r="V1" s="73"/>
      <c r="W1" s="73"/>
      <c r="X1" s="73"/>
      <c r="Y1" s="73"/>
      <c r="Z1" s="73"/>
      <c r="AA1" s="73"/>
      <c r="AB1" s="73"/>
    </row>
    <row r="2" spans="1:28" ht="14" thickBot="1" x14ac:dyDescent="0.2">
      <c r="A2" s="10" t="s">
        <v>25</v>
      </c>
      <c r="B2" s="70"/>
      <c r="C2" s="8"/>
      <c r="D2" s="111" t="s">
        <v>28</v>
      </c>
      <c r="E2" s="113"/>
      <c r="F2" s="114"/>
      <c r="G2" s="117" t="s">
        <v>30</v>
      </c>
      <c r="H2" s="118"/>
      <c r="I2" s="31"/>
      <c r="J2" s="8"/>
      <c r="K2" s="8"/>
      <c r="L2" s="8"/>
      <c r="M2" s="8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x14ac:dyDescent="0.15">
      <c r="A3" s="8"/>
      <c r="B3" s="8"/>
      <c r="C3" s="8"/>
      <c r="D3" s="112"/>
      <c r="E3" s="115"/>
      <c r="F3" s="116"/>
      <c r="G3" s="119" t="s">
        <v>31</v>
      </c>
      <c r="H3" s="120"/>
      <c r="I3" s="32"/>
      <c r="J3" s="8"/>
      <c r="K3" s="8"/>
      <c r="L3" s="8"/>
      <c r="M3" s="8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15">
      <c r="A4" s="34" t="s">
        <v>35</v>
      </c>
      <c r="B4" s="8"/>
      <c r="C4" s="8"/>
      <c r="D4" s="112" t="s">
        <v>29</v>
      </c>
      <c r="E4" s="122"/>
      <c r="F4" s="123"/>
      <c r="G4" s="119" t="s">
        <v>40</v>
      </c>
      <c r="H4" s="120"/>
      <c r="I4" s="32"/>
      <c r="J4" s="8"/>
      <c r="K4" s="8"/>
      <c r="L4" s="8"/>
      <c r="M4" s="8"/>
      <c r="S4" s="35" t="s">
        <v>13</v>
      </c>
      <c r="T4" s="35">
        <v>30</v>
      </c>
      <c r="U4" s="36">
        <f>9.81*SIN(RADIANS(T4))</f>
        <v>4.9049999999999994</v>
      </c>
      <c r="V4" s="35"/>
      <c r="W4" s="35"/>
      <c r="X4" s="35"/>
      <c r="Y4" s="35"/>
      <c r="Z4" s="35"/>
      <c r="AA4" s="35"/>
      <c r="AB4" s="35"/>
    </row>
    <row r="5" spans="1:28" ht="14" thickBot="1" x14ac:dyDescent="0.2">
      <c r="A5" s="34" t="s">
        <v>36</v>
      </c>
      <c r="B5" s="8"/>
      <c r="C5" s="8"/>
      <c r="D5" s="121"/>
      <c r="E5" s="124"/>
      <c r="F5" s="125"/>
      <c r="G5" s="126" t="s">
        <v>41</v>
      </c>
      <c r="H5" s="127"/>
      <c r="I5" s="30">
        <f>I3-I4</f>
        <v>0</v>
      </c>
      <c r="J5" s="8"/>
      <c r="K5" s="8"/>
      <c r="L5" s="8"/>
      <c r="M5" s="8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14" thickBo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8"/>
      <c r="M6" s="8"/>
      <c r="S6" s="36" t="s">
        <v>14</v>
      </c>
      <c r="T6" s="35" t="s">
        <v>15</v>
      </c>
      <c r="U6" s="35" t="s">
        <v>16</v>
      </c>
      <c r="V6" s="35"/>
      <c r="W6" s="35" t="s">
        <v>17</v>
      </c>
      <c r="X6" s="35"/>
      <c r="Y6" s="35"/>
      <c r="Z6" s="35" t="s">
        <v>19</v>
      </c>
      <c r="AA6" s="35" t="s">
        <v>20</v>
      </c>
      <c r="AB6" s="35"/>
    </row>
    <row r="7" spans="1:28" ht="14" x14ac:dyDescent="0.15">
      <c r="A7" s="18" t="s">
        <v>0</v>
      </c>
      <c r="B7" s="19" t="s">
        <v>26</v>
      </c>
      <c r="C7" s="19" t="s">
        <v>27</v>
      </c>
      <c r="D7" s="19" t="s">
        <v>37</v>
      </c>
      <c r="E7" s="19" t="s">
        <v>38</v>
      </c>
      <c r="F7" s="19" t="s">
        <v>39</v>
      </c>
      <c r="G7" s="19" t="s">
        <v>3</v>
      </c>
      <c r="H7" s="19" t="s">
        <v>4</v>
      </c>
      <c r="I7" s="19" t="s">
        <v>9</v>
      </c>
      <c r="J7" s="20" t="s">
        <v>5</v>
      </c>
      <c r="K7" s="9" t="s">
        <v>1</v>
      </c>
      <c r="L7" s="25" t="e">
        <f>RSQ(H8:H13,I8:I13)</f>
        <v>#DIV/0!</v>
      </c>
      <c r="M7" s="8"/>
      <c r="S7" s="37" t="e">
        <f>(-($U$4^6)*$I$5^6-18*$U$4^3*$I$5^5*$L$15^2-54*$I$5^4*$L$15^4+6*SQRT(3)*SQRT(2*$U$4^3*$I$5^9*$L$15^6+27*$I$5^8*$L$15^8))^(1/3)</f>
        <v>#DIV/0!</v>
      </c>
      <c r="T7" s="38" t="e">
        <f>-($U$4^2/(3*$L$15))-(-($U$4^4)*$I$5^4-12*$U$4*$I$5^3*$L$15^2)/(3*$I$5^2*$L$15*$S$7)+$S$7/(3*$I$5^2*$L$15)</f>
        <v>#DIV/0!</v>
      </c>
      <c r="U7" s="39" t="e">
        <f>L12/T7</f>
        <v>#DIV/0!</v>
      </c>
      <c r="V7" s="35"/>
      <c r="W7" s="35" t="s">
        <v>18</v>
      </c>
      <c r="X7" s="35"/>
      <c r="Y7" s="35"/>
      <c r="Z7" s="38" t="e">
        <f>2*SQRT(-L15*T7)</f>
        <v>#DIV/0!</v>
      </c>
      <c r="AA7" s="38" t="e">
        <f>4*L15/Z7</f>
        <v>#DIV/0!</v>
      </c>
      <c r="AB7" s="35"/>
    </row>
    <row r="8" spans="1:28" ht="14" x14ac:dyDescent="0.15">
      <c r="A8" s="56"/>
      <c r="B8" s="57"/>
      <c r="C8" s="137">
        <f>B8+$I$2</f>
        <v>0</v>
      </c>
      <c r="D8" s="67"/>
      <c r="E8" s="67"/>
      <c r="F8" s="71"/>
      <c r="G8" s="138">
        <f>MAX(D8:F8)</f>
        <v>0</v>
      </c>
      <c r="H8" s="139" t="e">
        <f>C8*9.81*((G8/$I$5)+1)</f>
        <v>#DIV/0!</v>
      </c>
      <c r="I8" s="140">
        <f>SQRT((9.81*G8)/2)</f>
        <v>0</v>
      </c>
      <c r="J8" s="141" t="e">
        <f>I8*H8</f>
        <v>#DIV/0!</v>
      </c>
      <c r="K8" s="21" t="s">
        <v>2</v>
      </c>
      <c r="L8" s="26" t="e">
        <f>CORREL(H8:H13,I8:I13)</f>
        <v>#DIV/0!</v>
      </c>
      <c r="M8" s="8"/>
      <c r="S8" s="35"/>
      <c r="T8" s="35"/>
      <c r="U8" s="35"/>
      <c r="V8" s="35"/>
      <c r="W8" s="35" t="s">
        <v>8</v>
      </c>
      <c r="X8" s="35" t="s">
        <v>21</v>
      </c>
      <c r="Y8" s="35" t="s">
        <v>22</v>
      </c>
      <c r="Z8" s="35"/>
      <c r="AA8" s="35"/>
      <c r="AB8" s="35"/>
    </row>
    <row r="9" spans="1:28" ht="14" x14ac:dyDescent="0.15">
      <c r="A9" s="56"/>
      <c r="B9" s="58"/>
      <c r="C9" s="137">
        <f>B9+$I$2</f>
        <v>0</v>
      </c>
      <c r="D9" s="68"/>
      <c r="E9" s="68"/>
      <c r="F9" s="68"/>
      <c r="G9" s="138">
        <f>MAX(D9:F9)</f>
        <v>0</v>
      </c>
      <c r="H9" s="139" t="e">
        <f>C9*9.81*((G9/$I$5)+1)</f>
        <v>#DIV/0!</v>
      </c>
      <c r="I9" s="140">
        <f>SQRT((9.81*G9)/2)</f>
        <v>0</v>
      </c>
      <c r="J9" s="141" t="e">
        <f>I9*H9</f>
        <v>#DIV/0!</v>
      </c>
      <c r="K9" s="21" t="s">
        <v>7</v>
      </c>
      <c r="L9" s="27" t="e">
        <f>INTERCEPT(H8:H13,I8:I13)</f>
        <v>#DIV/0!</v>
      </c>
      <c r="M9" s="8"/>
      <c r="S9" s="35"/>
      <c r="T9" s="35"/>
      <c r="U9" s="35"/>
      <c r="V9" s="35"/>
      <c r="W9" s="35"/>
      <c r="X9" s="40">
        <v>0</v>
      </c>
      <c r="Y9" s="35" t="e">
        <f>($T$7*X9+$Z$7)*$I$2/I2</f>
        <v>#DIV/0!</v>
      </c>
      <c r="Z9" s="35"/>
      <c r="AA9" s="35"/>
      <c r="AB9" s="35"/>
    </row>
    <row r="10" spans="1:28" ht="14" x14ac:dyDescent="0.15">
      <c r="A10" s="56"/>
      <c r="B10" s="58"/>
      <c r="C10" s="137">
        <f>B10+$I$2</f>
        <v>0</v>
      </c>
      <c r="D10" s="68"/>
      <c r="E10" s="68"/>
      <c r="F10" s="68"/>
      <c r="G10" s="138">
        <f>MAX(D10:F10)</f>
        <v>0</v>
      </c>
      <c r="H10" s="139" t="e">
        <f>C10*9.81*((G10/$I$5)+1)</f>
        <v>#DIV/0!</v>
      </c>
      <c r="I10" s="140">
        <f>SQRT((9.81*G10)/2)</f>
        <v>0</v>
      </c>
      <c r="J10" s="141" t="e">
        <f>I10*H10</f>
        <v>#DIV/0!</v>
      </c>
      <c r="K10" s="21" t="s">
        <v>10</v>
      </c>
      <c r="L10" s="28" t="e">
        <f>L9/I2</f>
        <v>#DIV/0!</v>
      </c>
      <c r="M10" s="8"/>
      <c r="S10" s="38"/>
      <c r="T10" s="38"/>
      <c r="U10" s="38"/>
      <c r="V10" s="35"/>
      <c r="W10" s="35"/>
      <c r="X10" s="40" t="e">
        <f>AA7</f>
        <v>#DIV/0!</v>
      </c>
      <c r="Y10" s="35" t="e">
        <f>($T$7*X10+$Z$7)*$I$2</f>
        <v>#DIV/0!</v>
      </c>
      <c r="Z10" s="35"/>
      <c r="AA10" s="35"/>
      <c r="AB10" s="35"/>
    </row>
    <row r="11" spans="1:28" ht="14" x14ac:dyDescent="0.15">
      <c r="A11" s="56"/>
      <c r="B11" s="58"/>
      <c r="C11" s="137">
        <f>B11+$I$2</f>
        <v>0</v>
      </c>
      <c r="D11" s="68"/>
      <c r="E11" s="68"/>
      <c r="F11" s="68"/>
      <c r="G11" s="138">
        <f>MAX(D11:F11)</f>
        <v>0</v>
      </c>
      <c r="H11" s="139" t="e">
        <f>C11*9.81*((G11/$I$5)+1)</f>
        <v>#DIV/0!</v>
      </c>
      <c r="I11" s="140">
        <f>SQRT((9.81*G11)/2)</f>
        <v>0</v>
      </c>
      <c r="J11" s="141" t="e">
        <f>I11*H11</f>
        <v>#DIV/0!</v>
      </c>
      <c r="K11" s="21" t="s">
        <v>12</v>
      </c>
      <c r="L11" s="27" t="e">
        <f>SLOPE(H8:H13,I8:I13)</f>
        <v>#DIV/0!</v>
      </c>
      <c r="M11" s="8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 ht="14" x14ac:dyDescent="0.15">
      <c r="A12" s="56"/>
      <c r="B12" s="58"/>
      <c r="C12" s="137">
        <f>B12+$I$2</f>
        <v>0</v>
      </c>
      <c r="D12" s="68"/>
      <c r="E12" s="68"/>
      <c r="F12" s="68"/>
      <c r="G12" s="138">
        <f>MAX(D12:F12)</f>
        <v>0</v>
      </c>
      <c r="H12" s="139" t="e">
        <f>C12*9.81*((G12/$I$5)+1)</f>
        <v>#DIV/0!</v>
      </c>
      <c r="I12" s="140">
        <f>SQRT((9.81*G12)/2)</f>
        <v>0</v>
      </c>
      <c r="J12" s="141" t="e">
        <f>I12*H12</f>
        <v>#DIV/0!</v>
      </c>
      <c r="K12" s="21" t="s">
        <v>11</v>
      </c>
      <c r="L12" s="26" t="e">
        <f>L11/I2</f>
        <v>#DIV/0!</v>
      </c>
      <c r="M12" s="8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28" ht="15" thickBot="1" x14ac:dyDescent="0.2">
      <c r="A13" s="59"/>
      <c r="B13" s="60"/>
      <c r="C13" s="61"/>
      <c r="D13" s="62"/>
      <c r="E13" s="62"/>
      <c r="F13" s="62"/>
      <c r="G13" s="63"/>
      <c r="H13" s="64"/>
      <c r="I13" s="65"/>
      <c r="J13" s="66"/>
      <c r="K13" s="21" t="s">
        <v>54</v>
      </c>
      <c r="L13" s="26" t="e">
        <f>-L9/L11</f>
        <v>#DIV/0!</v>
      </c>
      <c r="M13" s="8"/>
      <c r="S13" s="35" t="s">
        <v>13</v>
      </c>
      <c r="T13" s="35">
        <v>90</v>
      </c>
      <c r="U13" s="36">
        <f>9.81*SIN(RADIANS(T13))</f>
        <v>9.81</v>
      </c>
      <c r="V13" s="35"/>
      <c r="W13" s="35"/>
      <c r="X13" s="35"/>
      <c r="Y13" s="35"/>
      <c r="Z13" s="35"/>
      <c r="AA13" s="35"/>
      <c r="AB13" s="35"/>
    </row>
    <row r="14" spans="1:28" ht="14" x14ac:dyDescent="0.15">
      <c r="A14" s="11"/>
      <c r="B14" s="11"/>
      <c r="C14" s="12"/>
      <c r="D14" s="13"/>
      <c r="E14" s="13"/>
      <c r="F14" s="13"/>
      <c r="G14" s="13"/>
      <c r="H14" s="14"/>
      <c r="I14" s="15"/>
      <c r="J14" s="16"/>
      <c r="K14" s="21" t="s">
        <v>6</v>
      </c>
      <c r="L14" s="27" t="e">
        <f>(L9*L13)/4</f>
        <v>#DIV/0!</v>
      </c>
      <c r="M14" s="8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5" thickBot="1" x14ac:dyDescent="0.2">
      <c r="A15" s="11"/>
      <c r="B15" s="11"/>
      <c r="C15" s="12"/>
      <c r="D15" s="13"/>
      <c r="E15" s="13"/>
      <c r="F15" s="13"/>
      <c r="G15" s="13"/>
      <c r="H15" s="14"/>
      <c r="I15" s="15"/>
      <c r="J15" s="16"/>
      <c r="K15" s="10" t="s">
        <v>24</v>
      </c>
      <c r="L15" s="29" t="e">
        <f>L14/I2</f>
        <v>#DIV/0!</v>
      </c>
      <c r="M15" s="8"/>
      <c r="S15" s="36" t="s">
        <v>14</v>
      </c>
      <c r="T15" s="35" t="s">
        <v>15</v>
      </c>
      <c r="U15" s="35" t="s">
        <v>16</v>
      </c>
      <c r="V15" s="35"/>
      <c r="W15" s="35" t="s">
        <v>17</v>
      </c>
      <c r="X15" s="35"/>
      <c r="Y15" s="35"/>
      <c r="Z15" s="35" t="s">
        <v>19</v>
      </c>
      <c r="AA15" s="35" t="s">
        <v>20</v>
      </c>
      <c r="AB15" s="35"/>
    </row>
    <row r="16" spans="1:28" ht="14" thickBot="1" x14ac:dyDescent="0.2">
      <c r="A16" s="8">
        <f>I2</f>
        <v>0</v>
      </c>
      <c r="B16" s="8"/>
      <c r="C16" s="8"/>
      <c r="D16" s="8"/>
      <c r="E16" s="8"/>
      <c r="F16" s="8"/>
      <c r="G16" s="8"/>
      <c r="H16" s="5"/>
      <c r="I16" s="8"/>
      <c r="J16" s="8"/>
      <c r="K16" s="21" t="s">
        <v>34</v>
      </c>
      <c r="L16" s="29" t="e">
        <f>T16</f>
        <v>#DIV/0!</v>
      </c>
      <c r="M16" s="8"/>
      <c r="S16" s="37" t="e">
        <f>(-($U$13^6)*$I$5^6-18*$U$13^3*$I$5^5*$L$15^2-54*$I$5^4*$L$15^4+6*SQRT(3)*SQRT(2*$U$13^3*$I$5^9*$L$15^6+27*$I$5^8*$L$15^8))^(1/3)</f>
        <v>#DIV/0!</v>
      </c>
      <c r="T16" s="38" t="e">
        <f>-($U$13^2/(3*$L$15))-(-($U$13^4)*$I$5^4-12*$U$13*$I$5^3*$L$15^2)/(3*$I$5^2*$L$15*$S$16)+$S$16/(3*$I$5^2*$L$15)</f>
        <v>#DIV/0!</v>
      </c>
      <c r="U16" s="39" t="e">
        <f>L12/T16</f>
        <v>#DIV/0!</v>
      </c>
      <c r="V16" s="35"/>
      <c r="W16" s="35" t="s">
        <v>18</v>
      </c>
      <c r="X16" s="35"/>
      <c r="Y16" s="35"/>
      <c r="Z16" s="38" t="e">
        <f>2*SQRT(-L15*T16)</f>
        <v>#DIV/0!</v>
      </c>
      <c r="AA16" s="38" t="e">
        <f>4*L15/Z16</f>
        <v>#DIV/0!</v>
      </c>
      <c r="AB16" s="35"/>
    </row>
    <row r="17" spans="1:28" x14ac:dyDescent="0.15">
      <c r="A17" s="8"/>
      <c r="B17" s="8"/>
      <c r="C17" s="8"/>
      <c r="D17" s="128" t="str">
        <f>K10</f>
        <v>Fo (N/kg)</v>
      </c>
      <c r="E17" s="129"/>
      <c r="F17" s="132" t="e">
        <f>L10</f>
        <v>#DIV/0!</v>
      </c>
      <c r="G17" s="22"/>
      <c r="H17" s="5"/>
      <c r="I17" s="8"/>
      <c r="J17" s="8"/>
      <c r="K17" s="15"/>
      <c r="L17" s="8"/>
      <c r="M17" s="8"/>
      <c r="S17" s="35"/>
      <c r="T17" s="35"/>
      <c r="U17" s="35"/>
      <c r="V17" s="35"/>
      <c r="W17" s="35" t="s">
        <v>8</v>
      </c>
      <c r="X17" s="35" t="s">
        <v>21</v>
      </c>
      <c r="Y17" s="35" t="s">
        <v>22</v>
      </c>
      <c r="Z17" s="35"/>
      <c r="AA17" s="35"/>
      <c r="AB17" s="35"/>
    </row>
    <row r="18" spans="1:28" ht="12.75" customHeight="1" thickBot="1" x14ac:dyDescent="0.2">
      <c r="A18" s="8"/>
      <c r="B18" s="8"/>
      <c r="C18" s="5"/>
      <c r="D18" s="130"/>
      <c r="E18" s="131"/>
      <c r="F18" s="133"/>
      <c r="G18" s="23"/>
      <c r="H18" s="5"/>
      <c r="I18" s="8"/>
      <c r="J18" s="8"/>
      <c r="K18" s="16"/>
      <c r="L18" s="8"/>
      <c r="M18" s="8"/>
      <c r="S18" s="35"/>
      <c r="T18" s="35"/>
      <c r="U18" s="35"/>
      <c r="V18" s="35"/>
      <c r="W18" s="35"/>
      <c r="X18" s="40">
        <v>0</v>
      </c>
      <c r="Y18" s="35" t="e">
        <f>($T$16*X18+$Z$16)*$I$2/I2</f>
        <v>#DIV/0!</v>
      </c>
      <c r="Z18" s="35"/>
      <c r="AA18" s="35"/>
      <c r="AB18" s="35"/>
    </row>
    <row r="19" spans="1:28" ht="12.75" customHeight="1" x14ac:dyDescent="0.15">
      <c r="A19" s="8"/>
      <c r="B19" s="8"/>
      <c r="C19" s="8"/>
      <c r="D19" s="128" t="str">
        <f>K13</f>
        <v>Vo (m/s)</v>
      </c>
      <c r="E19" s="129"/>
      <c r="F19" s="135" t="e">
        <f>L13</f>
        <v>#DIV/0!</v>
      </c>
      <c r="G19" s="22"/>
      <c r="H19" s="5"/>
      <c r="I19" s="8"/>
      <c r="J19" s="8"/>
      <c r="K19" s="16"/>
      <c r="L19" s="17"/>
      <c r="M19" s="8"/>
      <c r="S19" s="38"/>
      <c r="T19" s="38"/>
      <c r="U19" s="38"/>
      <c r="V19" s="35"/>
      <c r="W19" s="35"/>
      <c r="X19" s="40" t="e">
        <f>AA16</f>
        <v>#DIV/0!</v>
      </c>
      <c r="Y19" s="35" t="e">
        <f>($T$16*X19+$Z$16)*$I$2</f>
        <v>#DIV/0!</v>
      </c>
      <c r="Z19" s="35"/>
      <c r="AA19" s="35"/>
      <c r="AB19" s="35"/>
    </row>
    <row r="20" spans="1:28" ht="12.75" customHeight="1" thickBot="1" x14ac:dyDescent="0.2">
      <c r="A20" s="8"/>
      <c r="B20" s="8"/>
      <c r="C20" s="8"/>
      <c r="D20" s="110"/>
      <c r="E20" s="134"/>
      <c r="F20" s="108"/>
      <c r="G20" s="24"/>
      <c r="H20" s="8"/>
      <c r="I20" s="8"/>
      <c r="J20" s="8"/>
      <c r="K20" s="15"/>
      <c r="L20" s="8"/>
      <c r="M20" s="8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ht="12.75" customHeight="1" x14ac:dyDescent="0.15">
      <c r="A21" s="8"/>
      <c r="B21" s="8"/>
      <c r="C21" s="8"/>
      <c r="D21" s="128" t="str">
        <f>K15</f>
        <v>Pmax (W/kg)</v>
      </c>
      <c r="E21" s="129"/>
      <c r="F21" s="132" t="e">
        <f>L15</f>
        <v>#DIV/0!</v>
      </c>
      <c r="G21" s="22"/>
      <c r="H21" s="8"/>
      <c r="I21" s="8"/>
      <c r="J21" s="8"/>
      <c r="K21" s="16"/>
      <c r="L21" s="8"/>
      <c r="M21" s="8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12.75" customHeight="1" thickBot="1" x14ac:dyDescent="0.2">
      <c r="A22" s="8"/>
      <c r="B22" s="8"/>
      <c r="C22" s="8"/>
      <c r="D22" s="110"/>
      <c r="E22" s="134"/>
      <c r="F22" s="136"/>
      <c r="G22" s="24"/>
      <c r="H22" s="8"/>
      <c r="I22" s="8"/>
      <c r="J22" s="8"/>
      <c r="K22" s="14"/>
      <c r="L22" s="8"/>
      <c r="M22" s="8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12.75" customHeight="1" x14ac:dyDescent="0.15">
      <c r="A23" s="8"/>
      <c r="B23" s="8"/>
      <c r="C23" s="8"/>
      <c r="D23" s="106" t="str">
        <f>K12</f>
        <v>Sfv (N.s/m/kg)</v>
      </c>
      <c r="E23" s="107"/>
      <c r="F23" s="106" t="e">
        <f>L12</f>
        <v>#DIV/0!</v>
      </c>
      <c r="G23" s="23"/>
      <c r="H23" s="8"/>
      <c r="I23" s="8"/>
      <c r="J23" s="8"/>
      <c r="K23" s="8"/>
      <c r="L23" s="8"/>
      <c r="M23" s="8"/>
      <c r="S23" s="35"/>
      <c r="T23" s="35"/>
      <c r="U23" s="35"/>
      <c r="V23" s="35"/>
      <c r="W23" s="35"/>
      <c r="X23" s="41" t="s">
        <v>21</v>
      </c>
      <c r="Y23" s="42" t="s">
        <v>22</v>
      </c>
      <c r="Z23" s="35"/>
      <c r="AA23" s="35"/>
      <c r="AB23" s="35"/>
    </row>
    <row r="24" spans="1:28" ht="14" thickBot="1" x14ac:dyDescent="0.2">
      <c r="A24" s="8"/>
      <c r="B24" s="8"/>
      <c r="C24" s="8"/>
      <c r="D24" s="108"/>
      <c r="E24" s="109"/>
      <c r="F24" s="110"/>
      <c r="G24" s="24"/>
      <c r="H24" s="8"/>
      <c r="I24" s="8"/>
      <c r="J24" s="8"/>
      <c r="K24" s="8"/>
      <c r="L24" s="8"/>
      <c r="M24" s="8"/>
      <c r="S24" s="35"/>
      <c r="T24" s="35"/>
      <c r="U24" s="35"/>
      <c r="V24" s="35"/>
      <c r="W24" s="35"/>
      <c r="X24" s="43">
        <v>0</v>
      </c>
      <c r="Y24" s="44" t="e">
        <f>L9/I2</f>
        <v>#DIV/0!</v>
      </c>
      <c r="Z24" s="35"/>
      <c r="AA24" s="35"/>
      <c r="AB24" s="35"/>
    </row>
    <row r="25" spans="1:28" x14ac:dyDescent="0.15">
      <c r="A25" s="8"/>
      <c r="B25" s="8"/>
      <c r="C25" s="8"/>
      <c r="D25" s="2"/>
      <c r="E25" s="3"/>
      <c r="F25" s="84" t="s">
        <v>52</v>
      </c>
      <c r="G25" s="85"/>
      <c r="H25" s="8"/>
      <c r="I25" s="8"/>
      <c r="J25" s="8"/>
      <c r="K25" s="8"/>
      <c r="L25" s="8"/>
      <c r="M25" s="8"/>
      <c r="S25" s="35"/>
      <c r="T25" s="35"/>
      <c r="U25" s="35"/>
      <c r="V25" s="35"/>
      <c r="W25" s="35"/>
      <c r="X25" s="45" t="e">
        <f>L13</f>
        <v>#DIV/0!</v>
      </c>
      <c r="Y25" s="46">
        <v>0</v>
      </c>
      <c r="Z25" s="35"/>
      <c r="AA25" s="35"/>
      <c r="AB25" s="35"/>
    </row>
    <row r="26" spans="1:28" ht="12.75" customHeight="1" x14ac:dyDescent="0.15">
      <c r="A26" s="8"/>
      <c r="B26" s="8"/>
      <c r="C26" s="8"/>
      <c r="D26" s="4"/>
      <c r="E26" s="5"/>
      <c r="F26" s="86"/>
      <c r="G26" s="87"/>
      <c r="H26" s="8"/>
      <c r="I26" s="8"/>
      <c r="J26" s="8"/>
      <c r="K26" s="8"/>
      <c r="L26" s="8"/>
      <c r="M26" s="8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ht="12.75" customHeight="1" x14ac:dyDescent="0.15">
      <c r="A27" s="8"/>
      <c r="B27" s="8"/>
      <c r="C27" s="8"/>
      <c r="D27" s="4"/>
      <c r="E27" s="5"/>
      <c r="F27" s="88" t="e">
        <f>U7</f>
        <v>#DIV/0!</v>
      </c>
      <c r="G27" s="89"/>
      <c r="H27" s="8"/>
      <c r="I27" s="8"/>
      <c r="J27" s="8"/>
      <c r="K27" s="8"/>
      <c r="L27" s="8"/>
      <c r="M27" s="8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12.75" customHeight="1" x14ac:dyDescent="0.15">
      <c r="A28" s="8"/>
      <c r="B28" s="8"/>
      <c r="C28" s="8"/>
      <c r="D28" s="4"/>
      <c r="E28" s="5"/>
      <c r="F28" s="88"/>
      <c r="G28" s="89"/>
      <c r="H28" s="8"/>
      <c r="I28" s="8"/>
      <c r="J28" s="8"/>
      <c r="K28" s="8"/>
      <c r="L28" s="8"/>
      <c r="M28" s="8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12.75" customHeight="1" x14ac:dyDescent="0.15">
      <c r="A29" s="8"/>
      <c r="B29" s="8"/>
      <c r="C29" s="8"/>
      <c r="D29" s="4"/>
      <c r="E29" s="5"/>
      <c r="F29" s="96" t="s">
        <v>32</v>
      </c>
      <c r="G29" s="97"/>
      <c r="H29" s="8"/>
      <c r="I29" s="8"/>
      <c r="J29" s="8"/>
      <c r="K29" s="8"/>
      <c r="L29" s="8"/>
      <c r="M29" s="8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ht="14" thickBot="1" x14ac:dyDescent="0.2">
      <c r="A30" s="8"/>
      <c r="B30" s="8"/>
      <c r="C30" s="8"/>
      <c r="D30" s="4"/>
      <c r="E30" s="5"/>
      <c r="F30" s="98"/>
      <c r="G30" s="99"/>
      <c r="H30" s="8"/>
      <c r="I30" s="8"/>
      <c r="J30" s="8"/>
      <c r="K30" s="8"/>
      <c r="L30" s="8"/>
      <c r="M30" s="8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x14ac:dyDescent="0.15">
      <c r="A31" s="8"/>
      <c r="B31" s="8"/>
      <c r="C31" s="8"/>
      <c r="D31" s="4"/>
      <c r="E31" s="5"/>
      <c r="F31" s="100" t="e">
        <f>IF(F27&lt;1,"FORCE is to be developped","VELOCITY is to be developped")</f>
        <v>#DIV/0!</v>
      </c>
      <c r="G31" s="101"/>
      <c r="H31" s="8"/>
      <c r="I31" s="8"/>
      <c r="J31" s="8"/>
      <c r="K31" s="8"/>
      <c r="L31" s="8"/>
      <c r="M31" s="8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 x14ac:dyDescent="0.15">
      <c r="A32" s="8"/>
      <c r="B32" s="8"/>
      <c r="C32" s="8"/>
      <c r="D32" s="4"/>
      <c r="E32" s="5"/>
      <c r="F32" s="102"/>
      <c r="G32" s="103"/>
      <c r="H32" s="8"/>
      <c r="I32" s="8"/>
      <c r="J32" s="8"/>
      <c r="K32" s="8"/>
      <c r="L32" s="8"/>
      <c r="M32" s="8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ht="14" thickBot="1" x14ac:dyDescent="0.2">
      <c r="A33" s="8"/>
      <c r="B33" s="8"/>
      <c r="C33" s="8"/>
      <c r="D33" s="6"/>
      <c r="E33" s="7"/>
      <c r="F33" s="104"/>
      <c r="G33" s="105"/>
      <c r="H33" s="8"/>
      <c r="I33" s="8"/>
      <c r="J33" s="8"/>
      <c r="K33" s="8"/>
      <c r="L33" s="8"/>
      <c r="M33" s="8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x14ac:dyDescent="0.15">
      <c r="A34" s="8"/>
      <c r="B34" s="8"/>
      <c r="C34" s="8"/>
      <c r="D34" s="2"/>
      <c r="E34" s="3"/>
      <c r="F34" s="90" t="s">
        <v>53</v>
      </c>
      <c r="G34" s="91"/>
      <c r="H34" s="8"/>
      <c r="I34" s="8"/>
      <c r="J34" s="8"/>
      <c r="K34" s="8"/>
      <c r="L34" s="8"/>
      <c r="M34" s="8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x14ac:dyDescent="0.15">
      <c r="A35" s="8"/>
      <c r="B35" s="8"/>
      <c r="C35" s="8"/>
      <c r="D35" s="4"/>
      <c r="E35" s="5"/>
      <c r="F35" s="92"/>
      <c r="G35" s="93"/>
      <c r="H35" s="8"/>
      <c r="I35" s="8"/>
      <c r="J35" s="8"/>
      <c r="K35" s="8"/>
      <c r="L35" s="8"/>
      <c r="M35" s="8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x14ac:dyDescent="0.15">
      <c r="A36" s="8"/>
      <c r="B36" s="8"/>
      <c r="C36" s="8"/>
      <c r="D36" s="4"/>
      <c r="E36" s="5"/>
      <c r="F36" s="94" t="e">
        <f>U16</f>
        <v>#DIV/0!</v>
      </c>
      <c r="G36" s="95"/>
      <c r="H36" s="8"/>
      <c r="I36" s="8"/>
      <c r="J36" s="8"/>
      <c r="K36" s="8"/>
      <c r="L36" s="8"/>
      <c r="M36" s="8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x14ac:dyDescent="0.15">
      <c r="A37" s="8"/>
      <c r="B37" s="8"/>
      <c r="C37" s="8"/>
      <c r="D37" s="4"/>
      <c r="E37" s="5"/>
      <c r="F37" s="94"/>
      <c r="G37" s="95"/>
      <c r="H37" s="8"/>
      <c r="I37" s="8"/>
      <c r="J37" s="8"/>
      <c r="K37" s="8"/>
      <c r="L37" s="8"/>
      <c r="M37" s="8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 x14ac:dyDescent="0.15">
      <c r="A38" s="8"/>
      <c r="B38" s="8"/>
      <c r="C38" s="8"/>
      <c r="D38" s="4"/>
      <c r="E38" s="5"/>
      <c r="F38" s="74" t="s">
        <v>33</v>
      </c>
      <c r="G38" s="75"/>
      <c r="H38" s="8"/>
      <c r="I38" s="8"/>
      <c r="J38" s="8"/>
      <c r="K38" s="8"/>
      <c r="L38" s="8"/>
      <c r="M38" s="8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ht="14" thickBot="1" x14ac:dyDescent="0.2">
      <c r="A39" s="8"/>
      <c r="B39" s="8"/>
      <c r="C39" s="8"/>
      <c r="D39" s="4"/>
      <c r="E39" s="5"/>
      <c r="F39" s="76"/>
      <c r="G39" s="77"/>
      <c r="H39" s="8"/>
      <c r="I39" s="8"/>
      <c r="J39" s="8"/>
      <c r="K39" s="8"/>
      <c r="L39" s="8"/>
      <c r="M39" s="8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 ht="12.75" customHeight="1" x14ac:dyDescent="0.15">
      <c r="A40" s="8"/>
      <c r="B40" s="8"/>
      <c r="C40" s="8"/>
      <c r="D40" s="4"/>
      <c r="E40" s="5"/>
      <c r="F40" s="78" t="e">
        <f>IF(F36&lt;1,"FORCE is to be developped","VELOCITY is to be developped")</f>
        <v>#DIV/0!</v>
      </c>
      <c r="G40" s="79"/>
      <c r="H40" s="8"/>
      <c r="I40" s="8"/>
      <c r="J40" s="8"/>
      <c r="K40" s="8"/>
      <c r="L40" s="8"/>
      <c r="M40" s="8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12.75" customHeight="1" x14ac:dyDescent="0.15">
      <c r="A41" s="8"/>
      <c r="B41" s="8"/>
      <c r="C41" s="8"/>
      <c r="D41" s="4"/>
      <c r="E41" s="5"/>
      <c r="F41" s="80"/>
      <c r="G41" s="81"/>
      <c r="H41" s="8"/>
      <c r="I41" s="8"/>
      <c r="J41" s="8"/>
      <c r="K41" s="8"/>
      <c r="L41" s="8"/>
      <c r="M41" s="8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8" ht="13.5" customHeight="1" thickBot="1" x14ac:dyDescent="0.2">
      <c r="A42" s="8"/>
      <c r="B42" s="8"/>
      <c r="C42" s="8"/>
      <c r="D42" s="6"/>
      <c r="E42" s="7"/>
      <c r="F42" s="82"/>
      <c r="G42" s="83"/>
      <c r="H42" s="8"/>
      <c r="I42" s="8"/>
      <c r="J42" s="8"/>
      <c r="K42" s="8"/>
      <c r="L42" s="8"/>
      <c r="M42" s="8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x14ac:dyDescent="0.15">
      <c r="A45" s="8"/>
      <c r="B45" s="5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x14ac:dyDescent="0.15">
      <c r="A47" s="47" t="s">
        <v>43</v>
      </c>
      <c r="B47" s="8" t="s">
        <v>51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 ht="19.25" customHeight="1" x14ac:dyDescent="0.15">
      <c r="A49" s="49" t="s">
        <v>44</v>
      </c>
      <c r="B49" s="50" t="s">
        <v>48</v>
      </c>
      <c r="C49" s="49"/>
      <c r="D49" s="49"/>
      <c r="E49" s="49"/>
      <c r="F49" s="49"/>
      <c r="G49" s="8"/>
      <c r="H49" s="8"/>
      <c r="I49" s="8"/>
      <c r="J49" s="8"/>
      <c r="K49" s="8"/>
      <c r="L49" s="8"/>
      <c r="M49" s="8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ht="18" customHeight="1" x14ac:dyDescent="0.15">
      <c r="A50" s="49" t="s">
        <v>45</v>
      </c>
      <c r="B50" s="50" t="s">
        <v>49</v>
      </c>
      <c r="C50" s="49"/>
      <c r="D50" s="49"/>
      <c r="E50" s="49"/>
      <c r="F50" s="49"/>
      <c r="G50" s="8"/>
      <c r="H50" s="8"/>
      <c r="I50" s="8"/>
      <c r="J50" s="8"/>
      <c r="K50" s="8"/>
      <c r="L50" s="8"/>
      <c r="M50" s="8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s="53" customFormat="1" ht="21" customHeight="1" x14ac:dyDescent="0.15">
      <c r="A51" s="54" t="s">
        <v>46</v>
      </c>
      <c r="B51" s="55" t="s">
        <v>56</v>
      </c>
      <c r="C51" s="54"/>
      <c r="D51" s="54"/>
      <c r="E51" s="54"/>
      <c r="F51" s="54"/>
      <c r="G51" s="49"/>
      <c r="H51" s="49"/>
      <c r="I51" s="49"/>
      <c r="J51" s="49"/>
      <c r="K51" s="49"/>
      <c r="L51" s="49"/>
      <c r="M51" s="49"/>
      <c r="N51" s="51"/>
      <c r="O51" s="51"/>
      <c r="P51" s="51"/>
      <c r="Q51" s="51"/>
      <c r="R51" s="51"/>
      <c r="S51" s="52"/>
      <c r="T51" s="52"/>
      <c r="U51" s="52"/>
      <c r="V51" s="52"/>
      <c r="W51" s="52"/>
      <c r="X51" s="52"/>
      <c r="Y51" s="52"/>
      <c r="Z51" s="52"/>
      <c r="AA51" s="52"/>
      <c r="AB51" s="52"/>
    </row>
    <row r="52" spans="1:28" s="53" customFormat="1" ht="21" customHeight="1" x14ac:dyDescent="0.15">
      <c r="A52" s="72" t="s">
        <v>55</v>
      </c>
      <c r="B52" s="55" t="s">
        <v>50</v>
      </c>
      <c r="C52" s="54"/>
      <c r="D52" s="54"/>
      <c r="E52" s="54"/>
      <c r="F52" s="54"/>
      <c r="G52" s="49"/>
      <c r="H52" s="49"/>
      <c r="I52" s="49"/>
      <c r="J52" s="49"/>
      <c r="K52" s="49"/>
      <c r="L52" s="49"/>
      <c r="M52" s="49"/>
      <c r="N52" s="51"/>
      <c r="O52" s="51"/>
      <c r="P52" s="51"/>
      <c r="Q52" s="51"/>
      <c r="R52" s="51"/>
      <c r="S52" s="52"/>
      <c r="T52" s="52"/>
      <c r="U52" s="52"/>
      <c r="V52" s="52"/>
      <c r="W52" s="52"/>
      <c r="X52" s="52"/>
      <c r="Y52" s="52"/>
      <c r="Z52" s="52"/>
      <c r="AA52" s="52"/>
      <c r="AB52" s="52"/>
    </row>
    <row r="53" spans="1:28" s="54" customFormat="1" ht="17.5" customHeight="1" x14ac:dyDescent="0.15">
      <c r="A53" s="72" t="s">
        <v>47</v>
      </c>
      <c r="B53" s="55" t="s">
        <v>57</v>
      </c>
      <c r="Q53" s="51"/>
      <c r="R53" s="51"/>
    </row>
    <row r="54" spans="1:28" s="54" customFormat="1" ht="21" customHeight="1" x14ac:dyDescent="0.15">
      <c r="Q54" s="51"/>
      <c r="R54" s="51"/>
    </row>
    <row r="55" spans="1:28" s="48" customFormat="1" x14ac:dyDescent="0.15">
      <c r="Q55" s="33"/>
      <c r="R55" s="33"/>
    </row>
    <row r="56" spans="1:28" s="33" customFormat="1" x14ac:dyDescent="0.15"/>
    <row r="57" spans="1:28" s="33" customFormat="1" x14ac:dyDescent="0.15"/>
    <row r="58" spans="1:28" s="33" customFormat="1" x14ac:dyDescent="0.15"/>
    <row r="59" spans="1:28" s="33" customFormat="1" x14ac:dyDescent="0.15"/>
    <row r="60" spans="1:28" s="33" customFormat="1" x14ac:dyDescent="0.15"/>
    <row r="61" spans="1:28" s="33" customFormat="1" x14ac:dyDescent="0.15"/>
    <row r="62" spans="1:28" s="33" customFormat="1" x14ac:dyDescent="0.15"/>
    <row r="63" spans="1:28" s="33" customFormat="1" x14ac:dyDescent="0.15"/>
    <row r="64" spans="1:28" s="33" customFormat="1" x14ac:dyDescent="0.15"/>
    <row r="65" s="33" customFormat="1" x14ac:dyDescent="0.15"/>
    <row r="66" s="33" customFormat="1" x14ac:dyDescent="0.15"/>
    <row r="67" s="33" customFormat="1" x14ac:dyDescent="0.15"/>
    <row r="68" s="33" customFormat="1" x14ac:dyDescent="0.15"/>
    <row r="69" s="33" customFormat="1" x14ac:dyDescent="0.15"/>
    <row r="70" s="33" customFormat="1" x14ac:dyDescent="0.15"/>
    <row r="71" s="33" customFormat="1" x14ac:dyDescent="0.15"/>
    <row r="72" s="33" customFormat="1" x14ac:dyDescent="0.15"/>
    <row r="73" s="33" customFormat="1" x14ac:dyDescent="0.15"/>
    <row r="74" s="33" customFormat="1" x14ac:dyDescent="0.15"/>
    <row r="75" s="33" customFormat="1" x14ac:dyDescent="0.15"/>
    <row r="76" s="33" customFormat="1" x14ac:dyDescent="0.15"/>
    <row r="77" s="33" customFormat="1" x14ac:dyDescent="0.15"/>
    <row r="78" s="33" customFormat="1" x14ac:dyDescent="0.15"/>
    <row r="79" s="33" customFormat="1" x14ac:dyDescent="0.15"/>
    <row r="80" s="33" customFormat="1" x14ac:dyDescent="0.15"/>
    <row r="81" s="33" customFormat="1" x14ac:dyDescent="0.15"/>
    <row r="82" s="33" customFormat="1" x14ac:dyDescent="0.15"/>
    <row r="83" s="33" customFormat="1" x14ac:dyDescent="0.15"/>
    <row r="84" s="33" customFormat="1" x14ac:dyDescent="0.15"/>
    <row r="85" s="33" customFormat="1" x14ac:dyDescent="0.15"/>
    <row r="86" s="33" customFormat="1" x14ac:dyDescent="0.15"/>
    <row r="87" s="33" customFormat="1" x14ac:dyDescent="0.15"/>
    <row r="88" s="33" customFormat="1" x14ac:dyDescent="0.15"/>
    <row r="89" s="33" customFormat="1" x14ac:dyDescent="0.15"/>
    <row r="90" s="33" customFormat="1" x14ac:dyDescent="0.15"/>
    <row r="91" s="33" customFormat="1" x14ac:dyDescent="0.15"/>
    <row r="92" s="33" customFormat="1" x14ac:dyDescent="0.15"/>
    <row r="93" s="33" customFormat="1" x14ac:dyDescent="0.15"/>
    <row r="94" s="33" customFormat="1" x14ac:dyDescent="0.15"/>
    <row r="95" s="33" customFormat="1" x14ac:dyDescent="0.15"/>
    <row r="96" s="33" customFormat="1" x14ac:dyDescent="0.15"/>
    <row r="97" s="33" customFormat="1" x14ac:dyDescent="0.15"/>
    <row r="98" s="33" customFormat="1" x14ac:dyDescent="0.15"/>
    <row r="99" s="33" customFormat="1" x14ac:dyDescent="0.15"/>
    <row r="100" s="33" customFormat="1" x14ac:dyDescent="0.15"/>
    <row r="101" s="33" customFormat="1" x14ac:dyDescent="0.15"/>
    <row r="102" s="33" customFormat="1" x14ac:dyDescent="0.15"/>
    <row r="103" s="33" customFormat="1" x14ac:dyDescent="0.15"/>
    <row r="104" s="33" customFormat="1" x14ac:dyDescent="0.15"/>
    <row r="105" s="33" customFormat="1" x14ac:dyDescent="0.15"/>
    <row r="106" s="33" customFormat="1" x14ac:dyDescent="0.15"/>
    <row r="107" s="33" customFormat="1" x14ac:dyDescent="0.15"/>
    <row r="108" s="33" customFormat="1" x14ac:dyDescent="0.15"/>
    <row r="109" s="33" customFormat="1" x14ac:dyDescent="0.15"/>
    <row r="110" s="33" customFormat="1" x14ac:dyDescent="0.15"/>
    <row r="111" s="33" customFormat="1" x14ac:dyDescent="0.15"/>
    <row r="112" s="33" customFormat="1" x14ac:dyDescent="0.15"/>
    <row r="113" s="33" customFormat="1" x14ac:dyDescent="0.15"/>
    <row r="114" s="33" customFormat="1" x14ac:dyDescent="0.15"/>
    <row r="115" s="33" customFormat="1" x14ac:dyDescent="0.15"/>
    <row r="116" s="33" customFormat="1" x14ac:dyDescent="0.15"/>
    <row r="117" s="33" customFormat="1" x14ac:dyDescent="0.15"/>
    <row r="118" s="33" customFormat="1" x14ac:dyDescent="0.15"/>
    <row r="119" s="33" customFormat="1" x14ac:dyDescent="0.15"/>
    <row r="120" s="33" customFormat="1" x14ac:dyDescent="0.15"/>
    <row r="121" s="33" customFormat="1" x14ac:dyDescent="0.15"/>
    <row r="122" s="33" customFormat="1" x14ac:dyDescent="0.15"/>
    <row r="123" s="33" customFormat="1" x14ac:dyDescent="0.15"/>
    <row r="124" s="33" customFormat="1" x14ac:dyDescent="0.15"/>
    <row r="125" s="33" customFormat="1" x14ac:dyDescent="0.15"/>
    <row r="126" s="33" customFormat="1" x14ac:dyDescent="0.15"/>
    <row r="127" s="33" customFormat="1" x14ac:dyDescent="0.15"/>
    <row r="128" s="33" customFormat="1" x14ac:dyDescent="0.15"/>
    <row r="129" s="33" customFormat="1" x14ac:dyDescent="0.15"/>
    <row r="130" s="33" customFormat="1" x14ac:dyDescent="0.15"/>
    <row r="131" s="33" customFormat="1" x14ac:dyDescent="0.15"/>
    <row r="132" s="33" customFormat="1" x14ac:dyDescent="0.15"/>
    <row r="133" s="33" customFormat="1" x14ac:dyDescent="0.15"/>
    <row r="134" s="33" customFormat="1" x14ac:dyDescent="0.15"/>
    <row r="135" s="33" customFormat="1" x14ac:dyDescent="0.15"/>
    <row r="136" s="33" customFormat="1" x14ac:dyDescent="0.15"/>
    <row r="137" s="33" customFormat="1" x14ac:dyDescent="0.15"/>
    <row r="138" s="33" customFormat="1" x14ac:dyDescent="0.15"/>
    <row r="139" s="33" customFormat="1" x14ac:dyDescent="0.15"/>
    <row r="140" s="33" customFormat="1" x14ac:dyDescent="0.15"/>
    <row r="141" s="33" customFormat="1" x14ac:dyDescent="0.15"/>
    <row r="142" s="33" customFormat="1" x14ac:dyDescent="0.15"/>
    <row r="143" s="33" customFormat="1" x14ac:dyDescent="0.15"/>
    <row r="144" s="33" customFormat="1" x14ac:dyDescent="0.15"/>
    <row r="145" s="33" customFormat="1" x14ac:dyDescent="0.15"/>
    <row r="146" s="33" customFormat="1" x14ac:dyDescent="0.15"/>
    <row r="147" s="33" customFormat="1" x14ac:dyDescent="0.15"/>
    <row r="148" s="33" customFormat="1" x14ac:dyDescent="0.15"/>
    <row r="149" s="33" customFormat="1" x14ac:dyDescent="0.15"/>
    <row r="150" s="33" customFormat="1" x14ac:dyDescent="0.15"/>
    <row r="151" s="33" customFormat="1" x14ac:dyDescent="0.15"/>
    <row r="152" s="33" customFormat="1" x14ac:dyDescent="0.15"/>
    <row r="153" s="33" customFormat="1" x14ac:dyDescent="0.15"/>
    <row r="154" s="33" customFormat="1" x14ac:dyDescent="0.15"/>
    <row r="155" s="33" customFormat="1" x14ac:dyDescent="0.15"/>
    <row r="156" s="33" customFormat="1" x14ac:dyDescent="0.15"/>
    <row r="157" s="33" customFormat="1" x14ac:dyDescent="0.15"/>
    <row r="158" s="33" customFormat="1" x14ac:dyDescent="0.15"/>
    <row r="159" s="33" customFormat="1" x14ac:dyDescent="0.15"/>
    <row r="160" s="33" customFormat="1" x14ac:dyDescent="0.15"/>
    <row r="161" s="33" customFormat="1" x14ac:dyDescent="0.15"/>
    <row r="162" s="33" customFormat="1" x14ac:dyDescent="0.15"/>
    <row r="163" s="33" customFormat="1" x14ac:dyDescent="0.15"/>
    <row r="164" s="33" customFormat="1" x14ac:dyDescent="0.15"/>
    <row r="165" s="33" customFormat="1" x14ac:dyDescent="0.15"/>
    <row r="166" s="33" customFormat="1" x14ac:dyDescent="0.15"/>
    <row r="167" s="33" customFormat="1" x14ac:dyDescent="0.15"/>
    <row r="168" s="33" customFormat="1" x14ac:dyDescent="0.15"/>
    <row r="169" s="33" customFormat="1" x14ac:dyDescent="0.15"/>
    <row r="170" s="33" customFormat="1" x14ac:dyDescent="0.15"/>
    <row r="171" s="33" customFormat="1" x14ac:dyDescent="0.15"/>
    <row r="172" s="33" customFormat="1" x14ac:dyDescent="0.15"/>
    <row r="173" s="33" customFormat="1" x14ac:dyDescent="0.15"/>
    <row r="174" s="33" customFormat="1" x14ac:dyDescent="0.15"/>
    <row r="175" s="33" customFormat="1" x14ac:dyDescent="0.15"/>
    <row r="176" s="33" customFormat="1" x14ac:dyDescent="0.15"/>
    <row r="177" s="33" customFormat="1" x14ac:dyDescent="0.15"/>
    <row r="178" s="33" customFormat="1" x14ac:dyDescent="0.15"/>
    <row r="179" s="33" customFormat="1" x14ac:dyDescent="0.15"/>
    <row r="180" s="33" customFormat="1" x14ac:dyDescent="0.15"/>
    <row r="181" s="33" customFormat="1" x14ac:dyDescent="0.15"/>
    <row r="182" s="33" customFormat="1" x14ac:dyDescent="0.15"/>
    <row r="183" s="33" customFormat="1" x14ac:dyDescent="0.15"/>
    <row r="184" s="33" customFormat="1" x14ac:dyDescent="0.15"/>
    <row r="185" s="33" customFormat="1" x14ac:dyDescent="0.15"/>
    <row r="186" s="33" customFormat="1" x14ac:dyDescent="0.15"/>
    <row r="187" s="33" customFormat="1" x14ac:dyDescent="0.15"/>
    <row r="188" s="33" customFormat="1" x14ac:dyDescent="0.15"/>
    <row r="189" s="33" customFormat="1" x14ac:dyDescent="0.15"/>
    <row r="190" s="33" customFormat="1" x14ac:dyDescent="0.15"/>
    <row r="191" s="33" customFormat="1" x14ac:dyDescent="0.15"/>
    <row r="192" s="33" customFormat="1" x14ac:dyDescent="0.15"/>
    <row r="193" s="33" customFormat="1" x14ac:dyDescent="0.15"/>
    <row r="194" s="33" customFormat="1" x14ac:dyDescent="0.15"/>
    <row r="195" s="33" customFormat="1" x14ac:dyDescent="0.15"/>
    <row r="196" s="33" customFormat="1" x14ac:dyDescent="0.15"/>
    <row r="197" s="33" customFormat="1" x14ac:dyDescent="0.15"/>
    <row r="198" s="33" customFormat="1" x14ac:dyDescent="0.15"/>
    <row r="199" s="33" customFormat="1" x14ac:dyDescent="0.15"/>
    <row r="200" s="33" customFormat="1" x14ac:dyDescent="0.15"/>
    <row r="201" s="33" customFormat="1" x14ac:dyDescent="0.15"/>
    <row r="202" s="33" customFormat="1" x14ac:dyDescent="0.15"/>
    <row r="203" s="33" customFormat="1" x14ac:dyDescent="0.15"/>
    <row r="204" s="33" customFormat="1" x14ac:dyDescent="0.15"/>
    <row r="205" s="33" customFormat="1" x14ac:dyDescent="0.15"/>
    <row r="206" s="33" customFormat="1" x14ac:dyDescent="0.15"/>
    <row r="207" s="33" customFormat="1" x14ac:dyDescent="0.15"/>
    <row r="208" s="33" customFormat="1" x14ac:dyDescent="0.15"/>
    <row r="209" s="33" customFormat="1" x14ac:dyDescent="0.15"/>
    <row r="210" s="33" customFormat="1" x14ac:dyDescent="0.15"/>
    <row r="211" s="33" customFormat="1" x14ac:dyDescent="0.15"/>
    <row r="212" s="33" customFormat="1" x14ac:dyDescent="0.15"/>
    <row r="213" s="33" customFormat="1" x14ac:dyDescent="0.15"/>
    <row r="214" s="33" customFormat="1" x14ac:dyDescent="0.15"/>
    <row r="215" s="33" customFormat="1" x14ac:dyDescent="0.15"/>
    <row r="216" s="33" customFormat="1" x14ac:dyDescent="0.15"/>
    <row r="217" s="33" customFormat="1" x14ac:dyDescent="0.15"/>
    <row r="218" s="33" customFormat="1" x14ac:dyDescent="0.15"/>
    <row r="219" s="33" customFormat="1" x14ac:dyDescent="0.15"/>
    <row r="220" s="33" customFormat="1" x14ac:dyDescent="0.15"/>
    <row r="221" s="33" customFormat="1" x14ac:dyDescent="0.15"/>
    <row r="222" s="33" customFormat="1" x14ac:dyDescent="0.15"/>
    <row r="223" s="33" customFormat="1" x14ac:dyDescent="0.15"/>
    <row r="224" s="33" customFormat="1" x14ac:dyDescent="0.15"/>
    <row r="225" s="33" customFormat="1" x14ac:dyDescent="0.15"/>
    <row r="226" s="33" customFormat="1" x14ac:dyDescent="0.15"/>
    <row r="227" s="33" customFormat="1" x14ac:dyDescent="0.15"/>
    <row r="228" s="33" customFormat="1" x14ac:dyDescent="0.15"/>
    <row r="229" s="33" customFormat="1" x14ac:dyDescent="0.15"/>
    <row r="230" s="33" customFormat="1" x14ac:dyDescent="0.15"/>
    <row r="231" s="33" customFormat="1" x14ac:dyDescent="0.15"/>
    <row r="232" s="33" customFormat="1" x14ac:dyDescent="0.15"/>
    <row r="233" s="33" customFormat="1" x14ac:dyDescent="0.15"/>
    <row r="234" s="33" customFormat="1" x14ac:dyDescent="0.15"/>
    <row r="235" s="33" customFormat="1" x14ac:dyDescent="0.15"/>
    <row r="236" s="33" customFormat="1" x14ac:dyDescent="0.15"/>
    <row r="237" s="33" customFormat="1" x14ac:dyDescent="0.15"/>
    <row r="238" s="33" customFormat="1" x14ac:dyDescent="0.15"/>
    <row r="239" s="33" customFormat="1" x14ac:dyDescent="0.15"/>
    <row r="240" s="33" customFormat="1" x14ac:dyDescent="0.15"/>
    <row r="241" s="33" customFormat="1" x14ac:dyDescent="0.15"/>
    <row r="242" s="33" customFormat="1" x14ac:dyDescent="0.15"/>
    <row r="243" s="33" customFormat="1" x14ac:dyDescent="0.15"/>
    <row r="244" s="33" customFormat="1" x14ac:dyDescent="0.15"/>
    <row r="245" s="33" customFormat="1" x14ac:dyDescent="0.15"/>
    <row r="246" s="33" customFormat="1" x14ac:dyDescent="0.15"/>
    <row r="247" s="33" customFormat="1" x14ac:dyDescent="0.15"/>
    <row r="248" s="33" customFormat="1" x14ac:dyDescent="0.15"/>
    <row r="249" s="33" customFormat="1" x14ac:dyDescent="0.15"/>
    <row r="250" s="33" customFormat="1" x14ac:dyDescent="0.15"/>
    <row r="251" s="33" customFormat="1" x14ac:dyDescent="0.15"/>
    <row r="252" s="33" customFormat="1" x14ac:dyDescent="0.15"/>
    <row r="253" s="33" customFormat="1" x14ac:dyDescent="0.15"/>
    <row r="254" s="33" customFormat="1" x14ac:dyDescent="0.15"/>
    <row r="255" s="33" customFormat="1" x14ac:dyDescent="0.15"/>
    <row r="256" s="33" customFormat="1" x14ac:dyDescent="0.15"/>
    <row r="257" s="33" customFormat="1" x14ac:dyDescent="0.15"/>
    <row r="258" s="33" customFormat="1" x14ac:dyDescent="0.15"/>
    <row r="259" s="33" customFormat="1" x14ac:dyDescent="0.15"/>
    <row r="260" s="33" customFormat="1" x14ac:dyDescent="0.15"/>
    <row r="261" s="33" customFormat="1" x14ac:dyDescent="0.15"/>
    <row r="262" s="33" customFormat="1" x14ac:dyDescent="0.15"/>
    <row r="263" s="33" customFormat="1" x14ac:dyDescent="0.15"/>
    <row r="264" s="33" customFormat="1" x14ac:dyDescent="0.15"/>
    <row r="265" s="33" customFormat="1" x14ac:dyDescent="0.15"/>
    <row r="266" s="33" customFormat="1" x14ac:dyDescent="0.15"/>
    <row r="267" s="33" customFormat="1" x14ac:dyDescent="0.15"/>
    <row r="268" s="33" customFormat="1" x14ac:dyDescent="0.15"/>
    <row r="269" s="33" customFormat="1" x14ac:dyDescent="0.15"/>
    <row r="270" s="33" customFormat="1" x14ac:dyDescent="0.15"/>
    <row r="271" s="33" customFormat="1" x14ac:dyDescent="0.15"/>
    <row r="272" s="33" customFormat="1" x14ac:dyDescent="0.15"/>
    <row r="273" s="33" customFormat="1" x14ac:dyDescent="0.15"/>
    <row r="274" s="33" customFormat="1" x14ac:dyDescent="0.15"/>
    <row r="275" s="33" customFormat="1" x14ac:dyDescent="0.15"/>
    <row r="276" s="33" customFormat="1" x14ac:dyDescent="0.15"/>
    <row r="277" s="33" customFormat="1" x14ac:dyDescent="0.15"/>
    <row r="278" s="33" customFormat="1" x14ac:dyDescent="0.15"/>
    <row r="279" s="33" customFormat="1" x14ac:dyDescent="0.15"/>
    <row r="280" s="33" customFormat="1" x14ac:dyDescent="0.15"/>
    <row r="281" s="33" customFormat="1" x14ac:dyDescent="0.15"/>
    <row r="282" s="33" customFormat="1" x14ac:dyDescent="0.15"/>
    <row r="283" s="33" customFormat="1" x14ac:dyDescent="0.15"/>
    <row r="284" s="33" customFormat="1" x14ac:dyDescent="0.15"/>
    <row r="285" s="33" customFormat="1" x14ac:dyDescent="0.15"/>
    <row r="286" s="33" customFormat="1" x14ac:dyDescent="0.15"/>
    <row r="287" s="33" customFormat="1" x14ac:dyDescent="0.15"/>
    <row r="288" s="33" customFormat="1" x14ac:dyDescent="0.15"/>
    <row r="289" s="33" customFormat="1" x14ac:dyDescent="0.15"/>
    <row r="290" s="33" customFormat="1" x14ac:dyDescent="0.15"/>
    <row r="291" s="33" customFormat="1" x14ac:dyDescent="0.15"/>
    <row r="292" s="33" customFormat="1" x14ac:dyDescent="0.15"/>
    <row r="293" s="33" customFormat="1" x14ac:dyDescent="0.15"/>
    <row r="294" s="33" customFormat="1" x14ac:dyDescent="0.15"/>
    <row r="295" s="33" customFormat="1" x14ac:dyDescent="0.15"/>
    <row r="296" s="33" customFormat="1" x14ac:dyDescent="0.15"/>
    <row r="297" s="33" customFormat="1" x14ac:dyDescent="0.15"/>
    <row r="298" s="33" customFormat="1" x14ac:dyDescent="0.15"/>
    <row r="299" s="33" customFormat="1" x14ac:dyDescent="0.15"/>
    <row r="300" s="33" customFormat="1" x14ac:dyDescent="0.15"/>
    <row r="301" s="33" customFormat="1" x14ac:dyDescent="0.15"/>
    <row r="302" s="33" customFormat="1" x14ac:dyDescent="0.15"/>
    <row r="303" s="33" customFormat="1" x14ac:dyDescent="0.15"/>
    <row r="304" s="33" customFormat="1" x14ac:dyDescent="0.15"/>
    <row r="305" s="33" customFormat="1" x14ac:dyDescent="0.15"/>
    <row r="306" s="33" customFormat="1" x14ac:dyDescent="0.15"/>
    <row r="307" s="33" customFormat="1" x14ac:dyDescent="0.15"/>
    <row r="308" s="33" customFormat="1" x14ac:dyDescent="0.15"/>
    <row r="309" s="33" customFormat="1" x14ac:dyDescent="0.15"/>
    <row r="310" s="33" customFormat="1" x14ac:dyDescent="0.15"/>
    <row r="311" s="33" customFormat="1" x14ac:dyDescent="0.15"/>
    <row r="312" s="33" customFormat="1" x14ac:dyDescent="0.15"/>
    <row r="313" s="33" customFormat="1" x14ac:dyDescent="0.15"/>
    <row r="314" s="33" customFormat="1" x14ac:dyDescent="0.15"/>
    <row r="315" s="33" customFormat="1" x14ac:dyDescent="0.15"/>
    <row r="316" s="33" customFormat="1" x14ac:dyDescent="0.15"/>
    <row r="317" s="33" customFormat="1" x14ac:dyDescent="0.15"/>
    <row r="318" s="33" customFormat="1" x14ac:dyDescent="0.15"/>
    <row r="319" s="33" customFormat="1" x14ac:dyDescent="0.15"/>
    <row r="320" s="33" customFormat="1" x14ac:dyDescent="0.15"/>
    <row r="321" s="33" customFormat="1" x14ac:dyDescent="0.15"/>
    <row r="322" s="33" customFormat="1" x14ac:dyDescent="0.15"/>
    <row r="323" s="33" customFormat="1" x14ac:dyDescent="0.15"/>
    <row r="324" s="33" customFormat="1" x14ac:dyDescent="0.15"/>
    <row r="325" s="33" customFormat="1" x14ac:dyDescent="0.15"/>
    <row r="326" s="33" customFormat="1" x14ac:dyDescent="0.15"/>
    <row r="327" s="33" customFormat="1" x14ac:dyDescent="0.15"/>
    <row r="328" s="33" customFormat="1" x14ac:dyDescent="0.15"/>
    <row r="329" s="33" customFormat="1" x14ac:dyDescent="0.15"/>
    <row r="330" s="33" customFormat="1" x14ac:dyDescent="0.15"/>
    <row r="331" s="33" customFormat="1" x14ac:dyDescent="0.15"/>
    <row r="332" s="33" customFormat="1" x14ac:dyDescent="0.15"/>
    <row r="333" s="33" customFormat="1" x14ac:dyDescent="0.15"/>
    <row r="334" s="33" customFormat="1" x14ac:dyDescent="0.15"/>
    <row r="335" s="33" customFormat="1" x14ac:dyDescent="0.15"/>
    <row r="336" s="33" customFormat="1" x14ac:dyDescent="0.15"/>
    <row r="337" s="33" customFormat="1" x14ac:dyDescent="0.15"/>
    <row r="338" s="33" customFormat="1" x14ac:dyDescent="0.15"/>
    <row r="339" s="33" customFormat="1" x14ac:dyDescent="0.15"/>
    <row r="340" s="33" customFormat="1" x14ac:dyDescent="0.15"/>
    <row r="341" s="33" customFormat="1" x14ac:dyDescent="0.15"/>
    <row r="342" s="33" customFormat="1" x14ac:dyDescent="0.15"/>
    <row r="343" s="33" customFormat="1" x14ac:dyDescent="0.15"/>
    <row r="344" s="33" customFormat="1" x14ac:dyDescent="0.15"/>
    <row r="345" s="33" customFormat="1" x14ac:dyDescent="0.15"/>
    <row r="346" s="33" customFormat="1" x14ac:dyDescent="0.15"/>
    <row r="347" s="33" customFormat="1" x14ac:dyDescent="0.15"/>
    <row r="348" s="33" customFormat="1" x14ac:dyDescent="0.15"/>
    <row r="349" s="33" customFormat="1" x14ac:dyDescent="0.15"/>
    <row r="350" s="33" customFormat="1" x14ac:dyDescent="0.15"/>
    <row r="351" s="33" customFormat="1" x14ac:dyDescent="0.15"/>
    <row r="352" s="33" customFormat="1" x14ac:dyDescent="0.15"/>
    <row r="353" s="33" customFormat="1" x14ac:dyDescent="0.15"/>
    <row r="354" s="33" customFormat="1" x14ac:dyDescent="0.15"/>
    <row r="355" s="33" customFormat="1" x14ac:dyDescent="0.15"/>
    <row r="356" s="33" customFormat="1" x14ac:dyDescent="0.15"/>
    <row r="357" s="33" customFormat="1" x14ac:dyDescent="0.15"/>
    <row r="358" s="33" customFormat="1" x14ac:dyDescent="0.15"/>
    <row r="359" s="33" customFormat="1" x14ac:dyDescent="0.15"/>
    <row r="360" s="33" customFormat="1" x14ac:dyDescent="0.15"/>
    <row r="361" s="33" customFormat="1" x14ac:dyDescent="0.15"/>
    <row r="362" s="33" customFormat="1" x14ac:dyDescent="0.15"/>
    <row r="363" s="33" customFormat="1" x14ac:dyDescent="0.15"/>
    <row r="364" s="33" customFormat="1" x14ac:dyDescent="0.15"/>
    <row r="365" s="33" customFormat="1" x14ac:dyDescent="0.15"/>
    <row r="366" s="33" customFormat="1" x14ac:dyDescent="0.15"/>
    <row r="367" s="33" customFormat="1" x14ac:dyDescent="0.15"/>
    <row r="368" s="33" customFormat="1" x14ac:dyDescent="0.15"/>
    <row r="369" s="33" customFormat="1" x14ac:dyDescent="0.15"/>
    <row r="370" s="33" customFormat="1" x14ac:dyDescent="0.15"/>
    <row r="371" s="33" customFormat="1" x14ac:dyDescent="0.15"/>
    <row r="372" s="33" customFormat="1" x14ac:dyDescent="0.15"/>
    <row r="373" s="33" customFormat="1" x14ac:dyDescent="0.15"/>
    <row r="374" s="33" customFormat="1" x14ac:dyDescent="0.15"/>
    <row r="375" s="33" customFormat="1" x14ac:dyDescent="0.15"/>
    <row r="376" s="33" customFormat="1" x14ac:dyDescent="0.15"/>
    <row r="377" s="33" customFormat="1" x14ac:dyDescent="0.15"/>
    <row r="378" s="33" customFormat="1" x14ac:dyDescent="0.15"/>
    <row r="379" s="33" customFormat="1" x14ac:dyDescent="0.15"/>
    <row r="380" s="33" customFormat="1" x14ac:dyDescent="0.15"/>
    <row r="381" s="33" customFormat="1" x14ac:dyDescent="0.15"/>
    <row r="382" s="33" customFormat="1" x14ac:dyDescent="0.15"/>
    <row r="383" s="33" customFormat="1" x14ac:dyDescent="0.15"/>
    <row r="384" s="33" customFormat="1" x14ac:dyDescent="0.15"/>
    <row r="385" s="33" customFormat="1" x14ac:dyDescent="0.15"/>
    <row r="386" s="33" customFormat="1" x14ac:dyDescent="0.15"/>
    <row r="387" s="33" customFormat="1" x14ac:dyDescent="0.15"/>
    <row r="388" s="33" customFormat="1" x14ac:dyDescent="0.15"/>
    <row r="389" s="33" customFormat="1" x14ac:dyDescent="0.15"/>
    <row r="390" s="33" customFormat="1" x14ac:dyDescent="0.15"/>
    <row r="391" s="33" customFormat="1" x14ac:dyDescent="0.15"/>
    <row r="392" s="33" customFormat="1" x14ac:dyDescent="0.15"/>
    <row r="393" s="33" customFormat="1" x14ac:dyDescent="0.15"/>
    <row r="394" s="33" customFormat="1" x14ac:dyDescent="0.15"/>
    <row r="395" s="33" customFormat="1" x14ac:dyDescent="0.15"/>
    <row r="396" s="33" customFormat="1" x14ac:dyDescent="0.15"/>
    <row r="397" s="33" customFormat="1" x14ac:dyDescent="0.15"/>
    <row r="398" s="33" customFormat="1" x14ac:dyDescent="0.15"/>
    <row r="399" s="33" customFormat="1" x14ac:dyDescent="0.15"/>
    <row r="400" s="33" customFormat="1" x14ac:dyDescent="0.15"/>
    <row r="401" s="33" customFormat="1" x14ac:dyDescent="0.15"/>
    <row r="402" s="33" customFormat="1" x14ac:dyDescent="0.15"/>
    <row r="403" s="33" customFormat="1" x14ac:dyDescent="0.15"/>
    <row r="404" s="33" customFormat="1" x14ac:dyDescent="0.15"/>
    <row r="405" s="33" customFormat="1" x14ac:dyDescent="0.15"/>
    <row r="406" s="33" customFormat="1" x14ac:dyDescent="0.15"/>
    <row r="407" s="33" customFormat="1" x14ac:dyDescent="0.15"/>
    <row r="408" s="33" customFormat="1" x14ac:dyDescent="0.15"/>
    <row r="409" s="33" customFormat="1" x14ac:dyDescent="0.15"/>
    <row r="410" s="33" customFormat="1" x14ac:dyDescent="0.15"/>
    <row r="411" s="33" customFormat="1" x14ac:dyDescent="0.15"/>
    <row r="412" s="33" customFormat="1" x14ac:dyDescent="0.15"/>
    <row r="413" s="33" customFormat="1" x14ac:dyDescent="0.15"/>
    <row r="414" s="33" customFormat="1" x14ac:dyDescent="0.15"/>
    <row r="415" s="33" customFormat="1" x14ac:dyDescent="0.15"/>
    <row r="416" s="33" customFormat="1" x14ac:dyDescent="0.15"/>
    <row r="417" s="33" customFormat="1" x14ac:dyDescent="0.15"/>
    <row r="418" s="33" customFormat="1" x14ac:dyDescent="0.15"/>
    <row r="419" s="33" customFormat="1" x14ac:dyDescent="0.15"/>
    <row r="420" s="33" customFormat="1" x14ac:dyDescent="0.15"/>
    <row r="421" s="33" customFormat="1" x14ac:dyDescent="0.15"/>
    <row r="422" s="33" customFormat="1" x14ac:dyDescent="0.15"/>
    <row r="423" s="33" customFormat="1" x14ac:dyDescent="0.15"/>
    <row r="424" s="33" customFormat="1" x14ac:dyDescent="0.15"/>
    <row r="425" s="33" customFormat="1" x14ac:dyDescent="0.15"/>
    <row r="426" s="33" customFormat="1" x14ac:dyDescent="0.15"/>
    <row r="427" s="33" customFormat="1" x14ac:dyDescent="0.15"/>
    <row r="428" s="33" customFormat="1" x14ac:dyDescent="0.15"/>
    <row r="429" s="33" customFormat="1" x14ac:dyDescent="0.15"/>
    <row r="430" s="33" customFormat="1" x14ac:dyDescent="0.15"/>
    <row r="431" s="33" customFormat="1" x14ac:dyDescent="0.15"/>
    <row r="432" s="33" customFormat="1" x14ac:dyDescent="0.15"/>
    <row r="433" s="33" customFormat="1" x14ac:dyDescent="0.15"/>
    <row r="434" s="33" customFormat="1" x14ac:dyDescent="0.15"/>
    <row r="435" s="33" customFormat="1" x14ac:dyDescent="0.15"/>
    <row r="436" s="33" customFormat="1" x14ac:dyDescent="0.15"/>
    <row r="437" s="33" customFormat="1" x14ac:dyDescent="0.15"/>
    <row r="438" s="33" customFormat="1" x14ac:dyDescent="0.15"/>
    <row r="439" s="33" customFormat="1" x14ac:dyDescent="0.15"/>
    <row r="440" s="33" customFormat="1" x14ac:dyDescent="0.15"/>
    <row r="441" s="33" customFormat="1" x14ac:dyDescent="0.15"/>
    <row r="442" s="33" customFormat="1" x14ac:dyDescent="0.15"/>
    <row r="443" s="33" customFormat="1" x14ac:dyDescent="0.15"/>
    <row r="444" s="33" customFormat="1" x14ac:dyDescent="0.15"/>
    <row r="445" s="33" customFormat="1" x14ac:dyDescent="0.15"/>
    <row r="446" s="33" customFormat="1" x14ac:dyDescent="0.15"/>
    <row r="447" s="33" customFormat="1" x14ac:dyDescent="0.15"/>
    <row r="448" s="33" customFormat="1" x14ac:dyDescent="0.15"/>
    <row r="449" s="33" customFormat="1" x14ac:dyDescent="0.15"/>
    <row r="450" s="33" customFormat="1" x14ac:dyDescent="0.15"/>
    <row r="451" s="33" customFormat="1" x14ac:dyDescent="0.15"/>
    <row r="452" s="33" customFormat="1" x14ac:dyDescent="0.15"/>
    <row r="453" s="33" customFormat="1" x14ac:dyDescent="0.15"/>
    <row r="454" s="33" customFormat="1" x14ac:dyDescent="0.15"/>
    <row r="455" s="33" customFormat="1" x14ac:dyDescent="0.15"/>
    <row r="456" s="33" customFormat="1" x14ac:dyDescent="0.15"/>
    <row r="457" s="33" customFormat="1" x14ac:dyDescent="0.15"/>
    <row r="458" s="33" customFormat="1" x14ac:dyDescent="0.15"/>
    <row r="459" s="33" customFormat="1" x14ac:dyDescent="0.15"/>
    <row r="460" s="33" customFormat="1" x14ac:dyDescent="0.15"/>
    <row r="461" s="33" customFormat="1" x14ac:dyDescent="0.15"/>
    <row r="462" s="33" customFormat="1" x14ac:dyDescent="0.15"/>
    <row r="463" s="33" customFormat="1" x14ac:dyDescent="0.15"/>
    <row r="464" s="33" customFormat="1" x14ac:dyDescent="0.15"/>
    <row r="465" s="33" customFormat="1" x14ac:dyDescent="0.15"/>
    <row r="466" s="33" customFormat="1" x14ac:dyDescent="0.15"/>
    <row r="467" s="33" customFormat="1" x14ac:dyDescent="0.15"/>
    <row r="468" s="33" customFormat="1" x14ac:dyDescent="0.15"/>
    <row r="469" s="33" customFormat="1" x14ac:dyDescent="0.15"/>
    <row r="470" s="33" customFormat="1" x14ac:dyDescent="0.15"/>
    <row r="471" s="33" customFormat="1" x14ac:dyDescent="0.15"/>
    <row r="472" s="33" customFormat="1" x14ac:dyDescent="0.15"/>
    <row r="473" s="33" customFormat="1" x14ac:dyDescent="0.15"/>
    <row r="474" s="33" customFormat="1" x14ac:dyDescent="0.15"/>
    <row r="475" s="33" customFormat="1" x14ac:dyDescent="0.15"/>
    <row r="476" s="33" customFormat="1" x14ac:dyDescent="0.15"/>
    <row r="477" s="33" customFormat="1" x14ac:dyDescent="0.15"/>
    <row r="478" s="33" customFormat="1" x14ac:dyDescent="0.15"/>
    <row r="479" s="33" customFormat="1" x14ac:dyDescent="0.15"/>
    <row r="480" s="33" customFormat="1" x14ac:dyDescent="0.15"/>
    <row r="481" s="33" customFormat="1" x14ac:dyDescent="0.15"/>
    <row r="482" s="33" customFormat="1" x14ac:dyDescent="0.15"/>
    <row r="483" s="33" customFormat="1" x14ac:dyDescent="0.15"/>
    <row r="484" s="33" customFormat="1" x14ac:dyDescent="0.15"/>
    <row r="485" s="33" customFormat="1" x14ac:dyDescent="0.15"/>
    <row r="486" s="33" customFormat="1" x14ac:dyDescent="0.15"/>
    <row r="487" s="33" customFormat="1" x14ac:dyDescent="0.15"/>
    <row r="488" s="33" customFormat="1" x14ac:dyDescent="0.15"/>
    <row r="489" s="33" customFormat="1" x14ac:dyDescent="0.15"/>
    <row r="490" s="33" customFormat="1" x14ac:dyDescent="0.15"/>
    <row r="491" s="33" customFormat="1" x14ac:dyDescent="0.15"/>
    <row r="492" s="33" customFormat="1" x14ac:dyDescent="0.15"/>
    <row r="493" s="33" customFormat="1" x14ac:dyDescent="0.15"/>
    <row r="494" s="33" customFormat="1" x14ac:dyDescent="0.15"/>
    <row r="495" s="33" customFormat="1" x14ac:dyDescent="0.15"/>
    <row r="496" s="33" customFormat="1" x14ac:dyDescent="0.15"/>
    <row r="497" s="33" customFormat="1" x14ac:dyDescent="0.15"/>
    <row r="498" s="33" customFormat="1" x14ac:dyDescent="0.15"/>
    <row r="499" s="33" customFormat="1" x14ac:dyDescent="0.15"/>
    <row r="500" s="33" customFormat="1" x14ac:dyDescent="0.15"/>
    <row r="501" s="33" customFormat="1" x14ac:dyDescent="0.15"/>
    <row r="502" s="33" customFormat="1" x14ac:dyDescent="0.15"/>
    <row r="503" s="33" customFormat="1" x14ac:dyDescent="0.15"/>
    <row r="504" s="33" customFormat="1" x14ac:dyDescent="0.15"/>
    <row r="505" s="33" customFormat="1" x14ac:dyDescent="0.15"/>
    <row r="506" s="33" customFormat="1" x14ac:dyDescent="0.15"/>
    <row r="507" s="33" customFormat="1" x14ac:dyDescent="0.15"/>
    <row r="508" s="33" customFormat="1" x14ac:dyDescent="0.15"/>
    <row r="509" s="33" customFormat="1" x14ac:dyDescent="0.15"/>
    <row r="510" s="33" customFormat="1" x14ac:dyDescent="0.15"/>
    <row r="511" s="33" customFormat="1" x14ac:dyDescent="0.15"/>
    <row r="512" s="33" customFormat="1" x14ac:dyDescent="0.15"/>
    <row r="513" s="33" customFormat="1" x14ac:dyDescent="0.15"/>
    <row r="514" s="33" customFormat="1" x14ac:dyDescent="0.15"/>
    <row r="515" s="33" customFormat="1" x14ac:dyDescent="0.15"/>
    <row r="516" s="33" customFormat="1" x14ac:dyDescent="0.15"/>
    <row r="517" s="33" customFormat="1" x14ac:dyDescent="0.15"/>
    <row r="518" s="33" customFormat="1" x14ac:dyDescent="0.15"/>
    <row r="519" s="33" customFormat="1" x14ac:dyDescent="0.15"/>
    <row r="520" s="33" customFormat="1" x14ac:dyDescent="0.15"/>
    <row r="521" s="33" customFormat="1" x14ac:dyDescent="0.15"/>
    <row r="522" s="33" customFormat="1" x14ac:dyDescent="0.15"/>
    <row r="523" s="33" customFormat="1" x14ac:dyDescent="0.15"/>
    <row r="524" s="33" customFormat="1" x14ac:dyDescent="0.15"/>
    <row r="525" s="33" customFormat="1" x14ac:dyDescent="0.15"/>
    <row r="526" s="33" customFormat="1" x14ac:dyDescent="0.15"/>
    <row r="527" s="33" customFormat="1" x14ac:dyDescent="0.15"/>
    <row r="528" s="33" customFormat="1" x14ac:dyDescent="0.15"/>
    <row r="529" s="33" customFormat="1" x14ac:dyDescent="0.15"/>
    <row r="530" s="33" customFormat="1" x14ac:dyDescent="0.15"/>
    <row r="531" s="33" customFormat="1" x14ac:dyDescent="0.15"/>
    <row r="532" s="33" customFormat="1" x14ac:dyDescent="0.15"/>
    <row r="533" s="33" customFormat="1" x14ac:dyDescent="0.15"/>
    <row r="534" s="33" customFormat="1" x14ac:dyDescent="0.15"/>
    <row r="535" s="33" customFormat="1" x14ac:dyDescent="0.15"/>
    <row r="536" s="33" customFormat="1" x14ac:dyDescent="0.15"/>
    <row r="537" s="33" customFormat="1" x14ac:dyDescent="0.15"/>
    <row r="538" s="33" customFormat="1" x14ac:dyDescent="0.15"/>
    <row r="539" s="33" customFormat="1" x14ac:dyDescent="0.15"/>
    <row r="540" s="33" customFormat="1" x14ac:dyDescent="0.15"/>
    <row r="541" s="33" customFormat="1" x14ac:dyDescent="0.15"/>
    <row r="542" s="33" customFormat="1" x14ac:dyDescent="0.15"/>
    <row r="543" s="33" customFormat="1" x14ac:dyDescent="0.15"/>
    <row r="544" s="33" customFormat="1" x14ac:dyDescent="0.15"/>
    <row r="545" s="33" customFormat="1" x14ac:dyDescent="0.15"/>
    <row r="546" s="33" customFormat="1" x14ac:dyDescent="0.15"/>
    <row r="547" s="33" customFormat="1" x14ac:dyDescent="0.15"/>
    <row r="548" s="33" customFormat="1" x14ac:dyDescent="0.15"/>
    <row r="549" s="33" customFormat="1" x14ac:dyDescent="0.15"/>
    <row r="550" s="33" customFormat="1" x14ac:dyDescent="0.15"/>
    <row r="551" s="33" customFormat="1" x14ac:dyDescent="0.15"/>
    <row r="552" s="33" customFormat="1" x14ac:dyDescent="0.15"/>
    <row r="553" s="33" customFormat="1" x14ac:dyDescent="0.15"/>
    <row r="554" s="33" customFormat="1" x14ac:dyDescent="0.15"/>
    <row r="555" s="33" customFormat="1" x14ac:dyDescent="0.15"/>
    <row r="556" s="33" customFormat="1" x14ac:dyDescent="0.15"/>
    <row r="557" s="33" customFormat="1" x14ac:dyDescent="0.15"/>
    <row r="558" s="33" customFormat="1" x14ac:dyDescent="0.15"/>
    <row r="559" s="33" customFormat="1" x14ac:dyDescent="0.15"/>
    <row r="560" s="33" customFormat="1" x14ac:dyDescent="0.15"/>
    <row r="561" s="33" customFormat="1" x14ac:dyDescent="0.15"/>
    <row r="562" s="33" customFormat="1" x14ac:dyDescent="0.15"/>
    <row r="563" s="33" customFormat="1" x14ac:dyDescent="0.15"/>
    <row r="564" s="33" customFormat="1" x14ac:dyDescent="0.15"/>
    <row r="565" s="33" customFormat="1" x14ac:dyDescent="0.15"/>
    <row r="566" s="33" customFormat="1" x14ac:dyDescent="0.15"/>
    <row r="567" s="33" customFormat="1" x14ac:dyDescent="0.15"/>
    <row r="568" s="33" customFormat="1" x14ac:dyDescent="0.15"/>
    <row r="569" s="33" customFormat="1" x14ac:dyDescent="0.15"/>
    <row r="570" s="33" customFormat="1" x14ac:dyDescent="0.15"/>
    <row r="571" s="33" customFormat="1" x14ac:dyDescent="0.15"/>
    <row r="572" s="33" customFormat="1" x14ac:dyDescent="0.15"/>
    <row r="573" s="33" customFormat="1" x14ac:dyDescent="0.15"/>
    <row r="574" s="33" customFormat="1" x14ac:dyDescent="0.15"/>
    <row r="575" s="33" customFormat="1" x14ac:dyDescent="0.15"/>
    <row r="576" s="33" customFormat="1" x14ac:dyDescent="0.15"/>
    <row r="577" s="33" customFormat="1" x14ac:dyDescent="0.15"/>
    <row r="578" s="33" customFormat="1" x14ac:dyDescent="0.15"/>
    <row r="579" s="33" customFormat="1" x14ac:dyDescent="0.15"/>
    <row r="580" s="33" customFormat="1" x14ac:dyDescent="0.15"/>
    <row r="581" s="33" customFormat="1" x14ac:dyDescent="0.15"/>
    <row r="582" s="33" customFormat="1" x14ac:dyDescent="0.15"/>
    <row r="583" s="33" customFormat="1" x14ac:dyDescent="0.15"/>
    <row r="584" s="33" customFormat="1" x14ac:dyDescent="0.15"/>
    <row r="585" s="33" customFormat="1" x14ac:dyDescent="0.15"/>
    <row r="586" s="33" customFormat="1" x14ac:dyDescent="0.15"/>
    <row r="587" s="33" customFormat="1" x14ac:dyDescent="0.15"/>
    <row r="588" s="33" customFormat="1" x14ac:dyDescent="0.15"/>
    <row r="589" s="33" customFormat="1" x14ac:dyDescent="0.15"/>
    <row r="590" s="33" customFormat="1" x14ac:dyDescent="0.15"/>
    <row r="591" s="33" customFormat="1" x14ac:dyDescent="0.15"/>
    <row r="592" s="33" customFormat="1" x14ac:dyDescent="0.15"/>
    <row r="593" s="33" customFormat="1" x14ac:dyDescent="0.15"/>
    <row r="594" s="33" customFormat="1" x14ac:dyDescent="0.15"/>
    <row r="595" s="33" customFormat="1" x14ac:dyDescent="0.15"/>
    <row r="596" s="33" customFormat="1" x14ac:dyDescent="0.15"/>
    <row r="597" s="33" customFormat="1" x14ac:dyDescent="0.15"/>
    <row r="598" s="33" customFormat="1" x14ac:dyDescent="0.15"/>
    <row r="599" s="33" customFormat="1" x14ac:dyDescent="0.15"/>
    <row r="600" s="33" customFormat="1" x14ac:dyDescent="0.15"/>
    <row r="601" s="33" customFormat="1" x14ac:dyDescent="0.15"/>
    <row r="602" s="33" customFormat="1" x14ac:dyDescent="0.15"/>
    <row r="603" s="33" customFormat="1" x14ac:dyDescent="0.15"/>
    <row r="604" s="33" customFormat="1" x14ac:dyDescent="0.15"/>
    <row r="605" s="33" customFormat="1" x14ac:dyDescent="0.15"/>
    <row r="606" s="33" customFormat="1" x14ac:dyDescent="0.15"/>
    <row r="607" s="33" customFormat="1" x14ac:dyDescent="0.15"/>
    <row r="608" s="33" customFormat="1" x14ac:dyDescent="0.15"/>
    <row r="609" s="33" customFormat="1" x14ac:dyDescent="0.15"/>
    <row r="610" s="33" customFormat="1" x14ac:dyDescent="0.15"/>
    <row r="611" s="33" customFormat="1" x14ac:dyDescent="0.15"/>
    <row r="612" s="33" customFormat="1" x14ac:dyDescent="0.15"/>
    <row r="613" s="33" customFormat="1" x14ac:dyDescent="0.15"/>
    <row r="614" s="33" customFormat="1" x14ac:dyDescent="0.15"/>
    <row r="615" s="33" customFormat="1" x14ac:dyDescent="0.15"/>
    <row r="616" s="33" customFormat="1" x14ac:dyDescent="0.15"/>
    <row r="617" s="33" customFormat="1" x14ac:dyDescent="0.15"/>
    <row r="618" s="33" customFormat="1" x14ac:dyDescent="0.15"/>
    <row r="619" s="33" customFormat="1" x14ac:dyDescent="0.15"/>
    <row r="620" s="33" customFormat="1" x14ac:dyDescent="0.15"/>
    <row r="621" s="33" customFormat="1" x14ac:dyDescent="0.15"/>
    <row r="622" s="33" customFormat="1" x14ac:dyDescent="0.15"/>
    <row r="623" s="33" customFormat="1" x14ac:dyDescent="0.15"/>
    <row r="624" s="33" customFormat="1" x14ac:dyDescent="0.15"/>
    <row r="625" s="33" customFormat="1" x14ac:dyDescent="0.15"/>
    <row r="626" s="33" customFormat="1" x14ac:dyDescent="0.15"/>
    <row r="627" s="33" customFormat="1" x14ac:dyDescent="0.15"/>
    <row r="628" s="33" customFormat="1" x14ac:dyDescent="0.15"/>
    <row r="629" s="33" customFormat="1" x14ac:dyDescent="0.15"/>
    <row r="630" s="33" customFormat="1" x14ac:dyDescent="0.15"/>
    <row r="631" s="33" customFormat="1" x14ac:dyDescent="0.15"/>
    <row r="632" s="33" customFormat="1" x14ac:dyDescent="0.15"/>
    <row r="633" s="33" customFormat="1" x14ac:dyDescent="0.15"/>
    <row r="634" s="33" customFormat="1" x14ac:dyDescent="0.15"/>
    <row r="635" s="33" customFormat="1" x14ac:dyDescent="0.15"/>
    <row r="636" s="33" customFormat="1" x14ac:dyDescent="0.15"/>
    <row r="637" s="33" customFormat="1" x14ac:dyDescent="0.15"/>
    <row r="638" s="33" customFormat="1" x14ac:dyDescent="0.15"/>
    <row r="639" s="33" customFormat="1" x14ac:dyDescent="0.15"/>
    <row r="640" s="33" customFormat="1" x14ac:dyDescent="0.15"/>
    <row r="641" s="33" customFormat="1" x14ac:dyDescent="0.15"/>
    <row r="642" s="33" customFormat="1" x14ac:dyDescent="0.15"/>
    <row r="643" s="33" customFormat="1" x14ac:dyDescent="0.15"/>
    <row r="644" s="33" customFormat="1" x14ac:dyDescent="0.15"/>
    <row r="645" s="33" customFormat="1" x14ac:dyDescent="0.15"/>
    <row r="646" s="33" customFormat="1" x14ac:dyDescent="0.15"/>
    <row r="647" s="33" customFormat="1" x14ac:dyDescent="0.15"/>
    <row r="648" s="33" customFormat="1" x14ac:dyDescent="0.15"/>
    <row r="649" s="33" customFormat="1" x14ac:dyDescent="0.15"/>
    <row r="650" s="33" customFormat="1" x14ac:dyDescent="0.15"/>
    <row r="651" s="33" customFormat="1" x14ac:dyDescent="0.15"/>
    <row r="652" s="33" customFormat="1" x14ac:dyDescent="0.15"/>
    <row r="653" s="33" customFormat="1" x14ac:dyDescent="0.15"/>
    <row r="654" s="33" customFormat="1" x14ac:dyDescent="0.15"/>
    <row r="655" s="33" customFormat="1" x14ac:dyDescent="0.15"/>
    <row r="656" s="33" customFormat="1" x14ac:dyDescent="0.15"/>
    <row r="657" s="33" customFormat="1" x14ac:dyDescent="0.15"/>
    <row r="658" s="33" customFormat="1" x14ac:dyDescent="0.15"/>
    <row r="659" s="33" customFormat="1" x14ac:dyDescent="0.15"/>
    <row r="660" s="33" customFormat="1" x14ac:dyDescent="0.15"/>
    <row r="661" s="33" customFormat="1" x14ac:dyDescent="0.15"/>
    <row r="662" s="33" customFormat="1" x14ac:dyDescent="0.15"/>
    <row r="663" s="33" customFormat="1" x14ac:dyDescent="0.15"/>
    <row r="664" s="33" customFormat="1" x14ac:dyDescent="0.15"/>
    <row r="665" s="33" customFormat="1" x14ac:dyDescent="0.15"/>
    <row r="666" s="33" customFormat="1" x14ac:dyDescent="0.15"/>
    <row r="667" s="33" customFormat="1" x14ac:dyDescent="0.15"/>
    <row r="668" s="33" customFormat="1" x14ac:dyDescent="0.15"/>
    <row r="669" s="33" customFormat="1" x14ac:dyDescent="0.15"/>
    <row r="670" s="33" customFormat="1" x14ac:dyDescent="0.15"/>
    <row r="671" s="33" customFormat="1" x14ac:dyDescent="0.15"/>
    <row r="672" s="33" customFormat="1" x14ac:dyDescent="0.15"/>
    <row r="673" s="33" customFormat="1" x14ac:dyDescent="0.15"/>
    <row r="674" s="33" customFormat="1" x14ac:dyDescent="0.15"/>
    <row r="675" s="33" customFormat="1" x14ac:dyDescent="0.15"/>
    <row r="676" s="33" customFormat="1" x14ac:dyDescent="0.15"/>
    <row r="677" s="33" customFormat="1" x14ac:dyDescent="0.15"/>
    <row r="678" s="33" customFormat="1" x14ac:dyDescent="0.15"/>
    <row r="679" s="33" customFormat="1" x14ac:dyDescent="0.15"/>
    <row r="680" s="33" customFormat="1" x14ac:dyDescent="0.15"/>
    <row r="681" s="33" customFormat="1" x14ac:dyDescent="0.15"/>
    <row r="682" s="33" customFormat="1" x14ac:dyDescent="0.15"/>
    <row r="683" s="33" customFormat="1" x14ac:dyDescent="0.15"/>
    <row r="684" s="33" customFormat="1" x14ac:dyDescent="0.15"/>
    <row r="685" s="33" customFormat="1" x14ac:dyDescent="0.15"/>
    <row r="686" s="33" customFormat="1" x14ac:dyDescent="0.15"/>
    <row r="687" s="33" customFormat="1" x14ac:dyDescent="0.15"/>
    <row r="688" s="33" customFormat="1" x14ac:dyDescent="0.15"/>
    <row r="689" s="33" customFormat="1" x14ac:dyDescent="0.15"/>
    <row r="690" s="33" customFormat="1" x14ac:dyDescent="0.15"/>
    <row r="691" s="33" customFormat="1" x14ac:dyDescent="0.15"/>
    <row r="692" s="33" customFormat="1" x14ac:dyDescent="0.15"/>
    <row r="693" s="33" customFormat="1" x14ac:dyDescent="0.15"/>
    <row r="694" s="33" customFormat="1" x14ac:dyDescent="0.15"/>
    <row r="695" s="33" customFormat="1" x14ac:dyDescent="0.15"/>
    <row r="696" s="33" customFormat="1" x14ac:dyDescent="0.15"/>
    <row r="697" s="33" customFormat="1" x14ac:dyDescent="0.15"/>
    <row r="698" s="33" customFormat="1" x14ac:dyDescent="0.15"/>
    <row r="699" s="33" customFormat="1" x14ac:dyDescent="0.15"/>
    <row r="700" s="33" customFormat="1" x14ac:dyDescent="0.15"/>
    <row r="701" s="33" customFormat="1" x14ac:dyDescent="0.15"/>
    <row r="702" s="33" customFormat="1" x14ac:dyDescent="0.15"/>
    <row r="703" s="33" customFormat="1" x14ac:dyDescent="0.15"/>
    <row r="704" s="33" customFormat="1" x14ac:dyDescent="0.15"/>
    <row r="705" s="33" customFormat="1" x14ac:dyDescent="0.15"/>
    <row r="706" s="33" customFormat="1" x14ac:dyDescent="0.15"/>
    <row r="707" s="33" customFormat="1" x14ac:dyDescent="0.15"/>
    <row r="708" s="33" customFormat="1" x14ac:dyDescent="0.15"/>
    <row r="709" s="33" customFormat="1" x14ac:dyDescent="0.15"/>
    <row r="710" s="33" customFormat="1" x14ac:dyDescent="0.15"/>
    <row r="711" s="33" customFormat="1" x14ac:dyDescent="0.15"/>
    <row r="712" s="33" customFormat="1" x14ac:dyDescent="0.15"/>
    <row r="713" s="33" customFormat="1" x14ac:dyDescent="0.15"/>
    <row r="714" s="33" customFormat="1" x14ac:dyDescent="0.15"/>
    <row r="715" s="33" customFormat="1" x14ac:dyDescent="0.15"/>
    <row r="716" s="33" customFormat="1" x14ac:dyDescent="0.15"/>
    <row r="717" s="33" customFormat="1" x14ac:dyDescent="0.15"/>
    <row r="718" s="33" customFormat="1" x14ac:dyDescent="0.15"/>
    <row r="719" s="33" customFormat="1" x14ac:dyDescent="0.15"/>
    <row r="720" s="33" customFormat="1" x14ac:dyDescent="0.15"/>
    <row r="721" s="33" customFormat="1" x14ac:dyDescent="0.15"/>
    <row r="722" s="33" customFormat="1" x14ac:dyDescent="0.15"/>
    <row r="723" s="33" customFormat="1" x14ac:dyDescent="0.15"/>
    <row r="724" s="33" customFormat="1" x14ac:dyDescent="0.15"/>
    <row r="725" s="33" customFormat="1" x14ac:dyDescent="0.15"/>
    <row r="726" s="33" customFormat="1" x14ac:dyDescent="0.15"/>
    <row r="727" s="33" customFormat="1" x14ac:dyDescent="0.15"/>
    <row r="728" s="33" customFormat="1" x14ac:dyDescent="0.15"/>
    <row r="729" s="33" customFormat="1" x14ac:dyDescent="0.15"/>
    <row r="730" s="33" customFormat="1" x14ac:dyDescent="0.15"/>
    <row r="731" s="33" customFormat="1" x14ac:dyDescent="0.15"/>
    <row r="732" s="33" customFormat="1" x14ac:dyDescent="0.15"/>
    <row r="733" s="33" customFormat="1" x14ac:dyDescent="0.15"/>
    <row r="734" s="33" customFormat="1" x14ac:dyDescent="0.15"/>
    <row r="735" s="33" customFormat="1" x14ac:dyDescent="0.15"/>
    <row r="736" s="33" customFormat="1" x14ac:dyDescent="0.15"/>
    <row r="737" s="33" customFormat="1" x14ac:dyDescent="0.15"/>
    <row r="738" s="33" customFormat="1" x14ac:dyDescent="0.15"/>
    <row r="739" s="33" customFormat="1" x14ac:dyDescent="0.15"/>
    <row r="740" s="33" customFormat="1" x14ac:dyDescent="0.15"/>
    <row r="741" s="33" customFormat="1" x14ac:dyDescent="0.15"/>
    <row r="742" s="33" customFormat="1" x14ac:dyDescent="0.15"/>
    <row r="743" s="33" customFormat="1" x14ac:dyDescent="0.15"/>
    <row r="744" s="33" customFormat="1" x14ac:dyDescent="0.15"/>
    <row r="745" s="33" customFormat="1" x14ac:dyDescent="0.15"/>
    <row r="746" s="33" customFormat="1" x14ac:dyDescent="0.15"/>
    <row r="747" s="33" customFormat="1" x14ac:dyDescent="0.15"/>
    <row r="748" s="33" customFormat="1" x14ac:dyDescent="0.15"/>
    <row r="749" s="33" customFormat="1" x14ac:dyDescent="0.15"/>
    <row r="750" s="33" customFormat="1" x14ac:dyDescent="0.15"/>
    <row r="751" s="33" customFormat="1" x14ac:dyDescent="0.15"/>
    <row r="752" s="33" customFormat="1" x14ac:dyDescent="0.15"/>
    <row r="753" s="33" customFormat="1" x14ac:dyDescent="0.15"/>
    <row r="754" s="33" customFormat="1" x14ac:dyDescent="0.15"/>
    <row r="755" s="33" customFormat="1" x14ac:dyDescent="0.15"/>
    <row r="756" s="33" customFormat="1" x14ac:dyDescent="0.15"/>
    <row r="757" s="33" customFormat="1" x14ac:dyDescent="0.15"/>
    <row r="758" s="33" customFormat="1" x14ac:dyDescent="0.15"/>
    <row r="759" s="33" customFormat="1" x14ac:dyDescent="0.15"/>
    <row r="760" s="33" customFormat="1" x14ac:dyDescent="0.15"/>
    <row r="761" s="33" customFormat="1" x14ac:dyDescent="0.15"/>
    <row r="762" s="33" customFormat="1" x14ac:dyDescent="0.15"/>
    <row r="763" s="33" customFormat="1" x14ac:dyDescent="0.15"/>
    <row r="764" s="33" customFormat="1" x14ac:dyDescent="0.15"/>
    <row r="765" s="33" customFormat="1" x14ac:dyDescent="0.15"/>
    <row r="766" s="33" customFormat="1" x14ac:dyDescent="0.15"/>
    <row r="767" s="33" customFormat="1" x14ac:dyDescent="0.15"/>
    <row r="768" s="33" customFormat="1" x14ac:dyDescent="0.15"/>
    <row r="769" s="33" customFormat="1" x14ac:dyDescent="0.15"/>
    <row r="770" s="33" customFormat="1" x14ac:dyDescent="0.15"/>
    <row r="771" s="33" customFormat="1" x14ac:dyDescent="0.15"/>
    <row r="772" s="33" customFormat="1" x14ac:dyDescent="0.15"/>
    <row r="773" s="33" customFormat="1" x14ac:dyDescent="0.15"/>
    <row r="774" s="33" customFormat="1" x14ac:dyDescent="0.15"/>
    <row r="775" s="33" customFormat="1" x14ac:dyDescent="0.15"/>
    <row r="776" s="33" customFormat="1" x14ac:dyDescent="0.15"/>
    <row r="777" s="33" customFormat="1" x14ac:dyDescent="0.15"/>
    <row r="778" s="33" customFormat="1" x14ac:dyDescent="0.15"/>
    <row r="779" s="33" customFormat="1" x14ac:dyDescent="0.15"/>
    <row r="780" s="33" customFormat="1" x14ac:dyDescent="0.15"/>
    <row r="781" s="33" customFormat="1" x14ac:dyDescent="0.15"/>
    <row r="782" s="33" customFormat="1" x14ac:dyDescent="0.15"/>
  </sheetData>
  <sheetProtection password="C262" sheet="1" objects="1" scenarios="1"/>
  <mergeCells count="25">
    <mergeCell ref="D23:E24"/>
    <mergeCell ref="F23:F24"/>
    <mergeCell ref="D2:D3"/>
    <mergeCell ref="E2:F3"/>
    <mergeCell ref="G2:H2"/>
    <mergeCell ref="G3:H3"/>
    <mergeCell ref="D4:D5"/>
    <mergeCell ref="E4:F5"/>
    <mergeCell ref="G4:H4"/>
    <mergeCell ref="G5:H5"/>
    <mergeCell ref="D17:E18"/>
    <mergeCell ref="F17:F18"/>
    <mergeCell ref="D19:E20"/>
    <mergeCell ref="F19:F20"/>
    <mergeCell ref="D21:E22"/>
    <mergeCell ref="F21:F22"/>
    <mergeCell ref="S1:AB1"/>
    <mergeCell ref="F38:G39"/>
    <mergeCell ref="F40:G42"/>
    <mergeCell ref="F25:G26"/>
    <mergeCell ref="F27:G28"/>
    <mergeCell ref="F34:G35"/>
    <mergeCell ref="F36:G37"/>
    <mergeCell ref="F29:G30"/>
    <mergeCell ref="F31:G33"/>
  </mergeCells>
  <phoneticPr fontId="5" type="noConversion"/>
  <hyperlinks>
    <hyperlink ref="A4" r:id="rId1"/>
    <hyperlink ref="A5" r:id="rId2"/>
    <hyperlink ref="B49" r:id="rId3"/>
    <hyperlink ref="B50" r:id="rId4"/>
    <hyperlink ref="B52" r:id="rId5"/>
    <hyperlink ref="B51" r:id="rId6"/>
    <hyperlink ref="B53" r:id="rId7"/>
  </hyperlinks>
  <pageMargins left="0.75000000000000011" right="0.75000000000000011" top="1" bottom="1" header="0.49" footer="0.49"/>
  <pageSetup paperSize="9" scale="60" orientation="landscape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FVP profile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</dc:creator>
  <cp:lastModifiedBy>Utilisateur de Microsoft Office</cp:lastModifiedBy>
  <cp:lastPrinted>2012-02-22T08:00:57Z</cp:lastPrinted>
  <dcterms:created xsi:type="dcterms:W3CDTF">2011-03-11T21:48:39Z</dcterms:created>
  <dcterms:modified xsi:type="dcterms:W3CDTF">2017-09-29T07:51:11Z</dcterms:modified>
</cp:coreProperties>
</file>